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e56cc679747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5a9638caf29e440f"/>
    <x:sheet xmlns:r="http://schemas.openxmlformats.org/officeDocument/2006/relationships" name="RAW INVOICES" sheetId="2" r:id="Rab4d8aa9931d4dde"/>
    <x:sheet xmlns:r="http://schemas.openxmlformats.org/officeDocument/2006/relationships" name="PAYMENTS" sheetId="3" r:id="R4d985149a821440a"/>
    <x:sheet xmlns:r="http://schemas.openxmlformats.org/officeDocument/2006/relationships" name="RECONCILED" sheetId="4" r:id="Rfd5d268dd6354823"/>
    <x:sheet xmlns:r="http://schemas.openxmlformats.org/officeDocument/2006/relationships" name="EXCEPTION LOG" sheetId="5" r:id="Re5f6e2ab761249ed"/>
    <x:sheet xmlns:r="http://schemas.openxmlformats.org/officeDocument/2006/relationships" name="AR SUMMARY" sheetId="6" r:id="Rccf794c67f3a451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 mmm yyyy"/>
    <x:numFmt numFmtId="201" formatCode="#,##0.00 &quot;₺&quot;"/>
    <x:numFmt numFmtId="202" formatCode="#,##0 &quot;₺&quot;"/>
  </x:numFmts>
  <x:fonts count="16">
    <x:font>
      <x:sz val="11"/>
      <x:name val="Carlito"/>
    </x:font>
    <x:font>
      <x:b/>
      <x:sz val="19"/>
      <x:color rgb="FFFFFFFF"/>
      <x:name val="Carlito"/>
    </x:font>
    <x:font>
      <x:sz val="10"/>
      <x:color rgb="FFFFFFFF"/>
      <x:name val="Carlito"/>
    </x:font>
    <x:font>
      <x:b/>
      <x:sz val="21"/>
      <x:color rgb="FF142A33"/>
      <x:name val="Carlito"/>
    </x:font>
    <x:font>
      <x:sz val="13"/>
      <x:color rgb="FF213A43"/>
      <x:name val="Carlito"/>
    </x:font>
    <x:font>
      <x:sz val="11"/>
      <x:color rgb="FFFFFFFF"/>
      <x:name val="Carlito"/>
    </x:font>
    <x:font>
      <x:b/>
      <x:sz val="11"/>
      <x:name val="Carlito"/>
    </x:font>
    <x:font>
      <x:b/>
      <x:sz val="11"/>
      <x:color rgb="FF127E78"/>
      <x:name val="Carlito"/>
    </x:font>
    <x:font>
      <x:b/>
      <x:sz val="11"/>
      <x:color rgb="FF815C2B"/>
      <x:name val="Carlito"/>
    </x:font>
    <x:font>
      <x:sz val="11"/>
      <x:color rgb="FF657B83"/>
      <x:name val="Carlito"/>
    </x:font>
    <x:font>
      <x:b/>
      <x:sz val="10"/>
      <x:color rgb="FFFFFFFF"/>
      <x:name val="Carlito"/>
    </x:font>
    <x:font>
      <x:sz val="10"/>
      <x:color rgb="FF213A43"/>
      <x:name val="Carlito"/>
    </x:font>
    <x:font>
      <x:b/>
      <x:sz val="10"/>
      <x:color rgb="FF657B83"/>
      <x:name val="Carlito"/>
    </x:font>
    <x:font>
      <x:b/>
      <x:sz val="19"/>
      <x:color rgb="FF142A33"/>
      <x:name val="Carlito"/>
    </x:font>
    <x:font>
      <x:b/>
      <x:sz val="11"/>
      <x:color rgb="FFFFFFFF"/>
      <x:name val="Carlito"/>
    </x:font>
    <x:font>
      <x:sz val="11"/>
      <x:color rgb="FF875026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42A33"/>
      </x:patternFill>
    </x:fill>
    <x:fill>
      <x:patternFill patternType="solid">
        <x:fgColor rgb="FF127E78"/>
      </x:patternFill>
    </x:fill>
    <x:fill>
      <x:patternFill patternType="solid">
        <x:fgColor rgb="FFE4F5F0"/>
      </x:patternFill>
    </x:fill>
    <x:fill>
      <x:patternFill patternType="solid">
        <x:fgColor rgb="FF203A43"/>
      </x:patternFill>
    </x:fill>
    <x:fill>
      <x:patternFill patternType="solid">
        <x:fgColor rgb="FFF9E9D5"/>
      </x:patternFill>
    </x:fill>
    <x:fill>
      <x:patternFill patternType="solid">
        <x:fgColor rgb="FFF4F7F7"/>
      </x:patternFill>
    </x:fill>
    <x:fill>
      <x:patternFill patternType="solid">
        <x:fgColor rgb="FFFFF0E5"/>
      </x:patternFill>
    </x:fill>
  </x:fills>
  <x:borders count="2">
    <x:border/>
    <x:border/>
  </x:borders>
  <x:cellStyleXfs count="1">
    <x:xf numFmtId="0" fontId="0" fillId="0" borderId="0"/>
  </x:cellStyleXfs>
  <x:cellXfs count="8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5" fillId="5" borderId="0" xfId="0" applyNumberFormat="1" applyFont="1" applyFill="1" applyBorder="1"/>
    <x:xf numFmtId="0" fontId="5" fillId="5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0" fillId="6" borderId="1" xfId="0" applyNumberFormat="1" applyFont="1" applyFill="1" applyBorder="1"/>
    <x:xf numFmtId="0" fontId="8" fillId="6" borderId="1" xfId="0" applyNumberFormat="1" applyFont="1" applyFill="1" applyBorder="1"/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vertical="center" wrapText="1"/>
    </x:xf>
    <x:xf numFmtId="0" fontId="9" fillId="0" borderId="1" xfId="0" applyNumberFormat="1" applyFont="1" applyFill="1" applyBorder="1"/>
    <x:xf numFmtId="0" fontId="9" fillId="0" borderId="1" xfId="0" applyNumberFormat="1" applyFont="1" applyFill="1" applyBorder="1" applyAlignment="1">
      <x:alignment wrapText="1"/>
    </x:xf>
    <x:xf numFmtId="0" fontId="9" fillId="0" borderId="1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/>
    <x:xf numFmtId="0" fontId="10" fillId="5" borderId="0" xfId="0" applyNumberFormat="1" applyFont="1" applyFill="1" applyBorder="1" applyAlignment="1">
      <x:alignment vertical="center"/>
    </x:xf>
    <x:xf numFmtId="0" fontId="10" fillId="5" borderId="1" xfId="0" applyNumberFormat="1" applyFont="1" applyFill="1" applyBorder="1"/>
    <x:xf numFmtId="0" fontId="10" fillId="5" borderId="1" xfId="0" applyNumberFormat="1" applyFont="1" applyFill="1" applyBorder="1" applyAlignment="1">
      <x:alignment vertical="center"/>
    </x:xf>
    <x:xf numFmtId="0" fontId="11" fillId="0" borderId="0" xfId="0" applyNumberFormat="1" applyFont="1" applyFill="1" applyBorder="1"/>
    <x:xf numFmtId="0" fontId="11" fillId="0" borderId="0" xfId="0" applyNumberFormat="1" applyFont="1" applyFill="1" applyBorder="1" applyAlignment="1">
      <x:alignment vertical="center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vertical="center"/>
    </x:xf>
    <x:xf numFmtId="0" fontId="11" fillId="7" borderId="0" xfId="0" applyNumberFormat="1" applyFont="1" applyFill="1" applyBorder="1" applyAlignment="1">
      <x:alignment vertical="center"/>
    </x:xf>
    <x:xf numFmtId="0" fontId="11" fillId="7" borderId="1" xfId="0" applyNumberFormat="1" applyFont="1" applyFill="1" applyBorder="1" applyAlignment="1">
      <x:alignment vertical="center"/>
    </x:xf>
    <x:xf numFmtId="200" fontId="11" fillId="7" borderId="0" xfId="0" applyNumberFormat="1" applyFont="1" applyFill="1" applyBorder="1" applyAlignment="1">
      <x:alignment vertical="center"/>
    </x:xf>
    <x:xf numFmtId="200" fontId="11" fillId="0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0" fontId="11" fillId="7" borderId="1" xfId="0" applyNumberFormat="1" applyFont="1" applyFill="1" applyBorder="1" applyAlignment="1">
      <x:alignment vertical="center"/>
    </x:xf>
    <x:xf numFmtId="200" fontId="11" fillId="0" borderId="1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/>
    <x:xf numFmtId="201" fontId="11" fillId="7" borderId="0" xfId="0" applyNumberFormat="1" applyFont="1" applyFill="1" applyBorder="1" applyAlignment="1">
      <x:alignment vertical="center"/>
    </x:xf>
    <x:xf numFmtId="201" fontId="11" fillId="0" borderId="0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/>
    <x:xf numFmtId="201" fontId="11" fillId="7" borderId="1" xfId="0" applyNumberFormat="1" applyFont="1" applyFill="1" applyBorder="1" applyAlignment="1">
      <x:alignment vertical="center"/>
    </x:xf>
    <x:xf numFmtId="201" fontId="11" fillId="0" borderId="1" xfId="0" applyNumberFormat="1" applyFont="1" applyFill="1" applyBorder="1" applyAlignment="1">
      <x:alignment vertical="center"/>
    </x:xf>
    <x:xf numFmtId="201" fontId="0" fillId="0" borderId="1" xfId="0" applyNumberFormat="1" applyFont="1" applyFill="1" applyBorder="1"/>
    <x:xf numFmtId="0" fontId="11" fillId="7" borderId="0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 applyAlignment="1">
      <x:alignment vertical="center" wrapText="1"/>
    </x:xf>
    <x:xf numFmtId="0" fontId="11" fillId="7" borderId="1" xfId="0" applyNumberFormat="1" applyFont="1" applyFill="1" applyBorder="1" applyAlignment="1">
      <x:alignment vertical="center" wrapText="1"/>
    </x:xf>
    <x:xf numFmtId="0" fontId="11" fillId="0" borderId="1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/>
    <x:xf numFmtId="0" fontId="12" fillId="0" borderId="1" xfId="0" applyNumberFormat="1" applyFont="1" applyFill="1" applyBorder="1"/>
    <x:xf numFmtId="0" fontId="13" fillId="4" borderId="0" xfId="0" applyNumberFormat="1" applyFont="1" applyFill="1" applyBorder="1"/>
    <x:xf numFmtId="0" fontId="13" fillId="4" borderId="1" xfId="0" applyNumberFormat="1" applyFont="1" applyFill="1" applyBorder="1"/>
    <x:xf numFmtId="202" fontId="13" fillId="4" borderId="0" xfId="0" applyNumberFormat="1" applyFont="1" applyFill="1" applyBorder="1"/>
    <x:xf numFmtId="202" fontId="13" fillId="4" borderId="1" xfId="0" applyNumberFormat="1" applyFont="1" applyFill="1" applyBorder="1"/>
    <x:xf numFmtId="0" fontId="14" fillId="5" borderId="0" xfId="0" applyNumberFormat="1" applyFont="1" applyFill="1" applyBorder="1"/>
    <x:xf numFmtId="0" fontId="14" fillId="5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0" fillId="8" borderId="0" xfId="0" applyNumberFormat="1" applyFont="1" applyFill="1" applyBorder="1"/>
    <x:xf numFmtId="0" fontId="15" fillId="8" borderId="0" xfId="0" applyNumberFormat="1" applyFont="1" applyFill="1" applyBorder="1"/>
    <x:xf numFmtId="0" fontId="15" fillId="8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b/>
        <x:color rgb="FFA05222"/>
      </x:font>
      <x:fill>
        <x:patternFill patternType="solid">
          <x:bgColor rgb="FFFFF0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7911b2aaf44b7a" /><Relationship Type="http://schemas.openxmlformats.org/officeDocument/2006/relationships/theme" Target="/xl/theme/theme1.xml" Id="R041274559390472a" /><Relationship Type="http://schemas.openxmlformats.org/officeDocument/2006/relationships/sharedStrings" Target="/xl/sharedStrings.xml" Id="Rb0d18d26a03146a1" /><Relationship Type="http://schemas.openxmlformats.org/officeDocument/2006/relationships/worksheet" Target="/xl/worksheets/sheet1.xml" Id="R5a9638caf29e440f" /><Relationship Type="http://schemas.openxmlformats.org/officeDocument/2006/relationships/worksheet" Target="/xl/worksheets/sheet2.xml" Id="Rab4d8aa9931d4dde" /><Relationship Type="http://schemas.openxmlformats.org/officeDocument/2006/relationships/worksheet" Target="/xl/worksheets/sheet3.xml" Id="R4d985149a821440a" /><Relationship Type="http://schemas.openxmlformats.org/officeDocument/2006/relationships/worksheet" Target="/xl/worksheets/sheet4.xml" Id="Rfd5d268dd6354823" /><Relationship Type="http://schemas.openxmlformats.org/officeDocument/2006/relationships/worksheet" Target="/xl/worksheets/sheet5.xml" Id="Re5f6e2ab761249ed" /><Relationship Type="http://schemas.openxmlformats.org/officeDocument/2006/relationships/worksheet" Target="/xl/worksheets/sheet6.xml" Id="Rccf794c67f3a451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a29ced3c8084f6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Reconciliation status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'AR SUMMARY'!$A$14:$A$17</c:f>
              <c:strCache>
                <c:ptCount val="0"/>
              </c:strCache>
            </c:strRef>
          </c:cat>
          <c:val>
            <c:numRef>
              <c:f>'AR SUMMARY'!$B$14:$B$17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12</xdr:row>
      <xdr:rowOff>0</xdr:rowOff>
    </xdr:from>
    <xdr:to>
      <xdr:col>12</xdr:col>
      <xdr:colOff>0</xdr:colOff>
      <xdr:row>25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a29ced3c8084f6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95f318e822f64bf9" /></Relationships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42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5" customHeight="1">
      <x:c r="A1" s="4" t="str">
        <x:v>NOKVA / DATA OPERATIONS</x:v>
      </x:c>
      <x:c r="B1" s="4"/>
      <x:c r="C1" s="4"/>
      <x:c r="D1" s="4"/>
      <x:c r="E1" s="4"/>
      <x:c r="F1" s="4"/>
      <x:c r="G1" s="4"/>
      <x:c r="H1" s="4"/>
    </x:row>
    <x:row r="2" ht="25" customHeight="1">
      <x:c r="A2" s="4"/>
      <x:c r="B2" s="4"/>
      <x:c r="C2" s="4"/>
      <x:c r="D2" s="4"/>
      <x:c r="E2" s="4"/>
      <x:c r="F2" s="4"/>
      <x:c r="G2" s="4"/>
      <x:c r="H2" s="4"/>
    </x:row>
    <x:row r="3" ht="28" customHeight="1">
      <x:c r="A3" s="10" t="str">
        <x:v>INDEPENDENT PORTFOLIO CASE • FINANCE ADMIN · NO BANK ACCESS • 2026</x:v>
      </x:c>
      <x:c r="B3" s="10"/>
      <x:c r="C3" s="10"/>
      <x:c r="D3" s="10"/>
      <x:c r="E3" s="10"/>
      <x:c r="F3" s="10"/>
      <x:c r="G3" s="10"/>
      <x:c r="H3" s="10"/>
    </x:row>
    <x:row r="5" ht="27" customHeight="1">
      <x:c r="A5" s="15" t="str">
        <x:v>02 / Receivables Reconciliation</x:v>
      </x:c>
      <x:c r="B5" s="15"/>
      <x:c r="C5" s="15"/>
      <x:c r="D5" s="15"/>
      <x:c r="E5" s="15"/>
      <x:c r="F5" s="15"/>
      <x:c r="G5" s="15"/>
      <x:c r="H5" s="15"/>
    </x:row>
    <x:row r="6" ht="27" customHeight="1">
      <x:c r="A6" s="15"/>
      <x:c r="B6" s="15"/>
      <x:c r="C6" s="15"/>
      <x:c r="D6" s="15"/>
      <x:c r="E6" s="15"/>
      <x:c r="F6" s="15"/>
      <x:c r="G6" s="15"/>
      <x:c r="H6" s="15"/>
    </x:row>
    <x:row r="8" ht="26" customHeight="1">
      <x:c r="A8" s="21" t="str">
        <x:v>Twenty-four synthetic invoices are reconciled against received payment records. The workbook calculates outstanding balances, flags an overpayment and isolates unmatched entries.</x:v>
      </x:c>
      <x:c r="B8" s="21"/>
      <x:c r="C8" s="21"/>
      <x:c r="D8" s="21"/>
      <x:c r="E8" s="21"/>
      <x:c r="F8" s="21"/>
      <x:c r="G8" s="21"/>
      <x:c r="H8" s="21"/>
    </x:row>
    <x:row r="9" ht="26" customHeight="1">
      <x:c r="A9" s="21"/>
      <x:c r="B9" s="21"/>
      <x:c r="C9" s="21"/>
      <x:c r="D9" s="21"/>
      <x:c r="E9" s="21"/>
      <x:c r="F9" s="21"/>
      <x:c r="G9" s="21"/>
      <x:c r="H9" s="21"/>
    </x:row>
    <x:row r="10" ht="26" customHeight="1">
      <x:c r="A10" s="21"/>
      <x:c r="B10" s="21"/>
      <x:c r="C10" s="21"/>
      <x:c r="D10" s="21"/>
      <x:c r="E10" s="21"/>
      <x:c r="F10" s="21"/>
      <x:c r="G10" s="21"/>
      <x:c r="H10" s="21"/>
    </x:row>
    <x:row r="12">
      <x:c r="A12" s="28" t="str">
        <x:v>01 / DELIVERY</x:v>
      </x:c>
      <x:c r="B12" s="28" t="str">
        <x:v>CLIENT VALUE</x:v>
      </x:c>
      <x:c r="C12" s="28"/>
      <x:c r="D12" s="28"/>
      <x:c r="E12" s="28"/>
      <x:c r="F12" s="28"/>
      <x:c r="G12" s="28"/>
      <x:c r="H12" s="28"/>
    </x:row>
    <x:row r="14">
      <x:c r="A14" s="32" t="str">
        <x:v>Input feeds</x:v>
      </x:c>
      <x:c r="B14" t="str">
        <x:v>28 dirty invoices + payment file</x:v>
      </x:c>
    </x:row>
    <x:row r="15">
      <x:c r="A15" s="32" t="str">
        <x:v>Normalised invoices</x:v>
      </x:c>
      <x:c r="B15" t="str">
        <x:v>24 identifiable invoices</x:v>
      </x:c>
    </x:row>
    <x:row r="16">
      <x:c r="A16" s="32" t="str">
        <x:v>Control rule</x:v>
      </x:c>
      <x:c r="B16" t="str">
        <x:v>Never invent missing remittance data</x:v>
      </x:c>
    </x:row>
    <x:row r="17">
      <x:c r="A17" s="32" t="str">
        <x:v>Editable output</x:v>
      </x:c>
      <x:c r="B17" t="str">
        <x:v>Excel register / exceptions / AR dashboard</x:v>
      </x:c>
    </x:row>
    <x:row r="21" ht="28" customHeight="1">
      <x:c r="A21" s="35" t="str">
        <x:v>DEMO DATA ONLY  •  NOT A PAST CLIENT ENGAGEMENT</x:v>
      </x:c>
      <x:c r="B21" s="35"/>
      <x:c r="C21" s="35"/>
      <x:c r="D21" s="35"/>
      <x:c r="E21" s="35"/>
      <x:c r="F21" s="35"/>
      <x:c r="G21" s="35"/>
      <x:c r="H21" s="35"/>
    </x:row>
    <x:row r="23">
      <x:c r="A23" s="40" t="str">
        <x:v>Demonstration only. No real bank statements, payment credentials, client addresses, tax identifiers or actual financial reporting. Discrepancies are retained for human approval.</x:v>
      </x:c>
      <x:c r="B23" s="40"/>
      <x:c r="C23" s="40"/>
      <x:c r="D23" s="40"/>
      <x:c r="E23" s="40"/>
      <x:c r="F23" s="40"/>
      <x:c r="G23" s="40"/>
      <x:c r="H23" s="40"/>
    </x:row>
    <x:row r="24">
      <x:c r="A24" s="40"/>
      <x:c r="B24" s="40"/>
      <x:c r="C24" s="40"/>
      <x:c r="D24" s="40"/>
      <x:c r="E24" s="40"/>
      <x:c r="F24" s="40"/>
      <x:c r="G24" s="40"/>
      <x:c r="H24" s="40"/>
    </x:row>
    <x:row r="25">
      <x:c r="A25" s="40"/>
      <x:c r="B25" s="40"/>
      <x:c r="C25" s="40"/>
      <x:c r="D25" s="40"/>
      <x:c r="E25" s="40"/>
      <x:c r="F25" s="40"/>
      <x:c r="G25" s="40"/>
      <x:c r="H25" s="40"/>
    </x:row>
  </x:sheetData>
  <x:mergeCells>
    <x:mergeCell ref="A1:H2"/>
    <x:mergeCell ref="A3:H3"/>
    <x:mergeCell ref="A5:H6"/>
    <x:mergeCell ref="A8:H10"/>
    <x:mergeCell ref="A21:H21"/>
    <x:mergeCell ref="A23:H2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2" hidden="0" customWidth="1"/>
    <x:col min="2" max="2" width="22" hidden="0" customWidth="1"/>
    <x:col min="3" max="3" width="27" hidden="0" customWidth="1"/>
    <x:col min="4" max="4" width="17" hidden="0" customWidth="1"/>
    <x:col min="5" max="5" width="16" hidden="0" customWidth="1"/>
    <x:col min="6" max="6" width="22" hidden="0" customWidth="1"/>
    <x:col min="7" max="7" width="14" hidden="0" customWidth="1"/>
  </x:cols>
  <x:sheetData>
    <x:row r="1" ht="25" customHeight="1">
      <x:c r="A1" s="4" t="str">
        <x:v>RAW / INVOICE INBOX</x:v>
      </x:c>
      <x:c r="B1" s="4"/>
      <x:c r="C1" s="4"/>
      <x:c r="D1" s="4"/>
      <x:c r="E1" s="4"/>
      <x:c r="F1" s="4"/>
      <x:c r="G1" s="4"/>
    </x:row>
    <x:row r="2" ht="25" customHeight="1">
      <x:c r="A2" s="4"/>
      <x:c r="B2" s="4"/>
      <x:c r="C2" s="4"/>
      <x:c r="D2" s="4"/>
      <x:c r="E2" s="4"/>
      <x:c r="F2" s="4"/>
      <x:c r="G2" s="4"/>
    </x:row>
    <x:row r="3" ht="28" customHeight="1">
      <x:c r="A3" s="10" t="str">
        <x:v>Untouched format variations and duplicate IDs</x:v>
      </x:c>
      <x:c r="B3" s="10"/>
      <x:c r="C3" s="10"/>
      <x:c r="D3" s="10"/>
      <x:c r="E3" s="10"/>
      <x:c r="F3" s="10"/>
      <x:c r="G3" s="10"/>
    </x:row>
    <x:row r="5" ht="32" customHeight="1">
      <x:c r="A5" s="45" t="str">
        <x:v>SOURCE</x:v>
      </x:c>
      <x:c r="B5" s="45" t="str">
        <x:v>INV REF (RAW)</x:v>
      </x:c>
      <x:c r="C5" s="45" t="str">
        <x:v>CUSTOMER (RAW)</x:v>
      </x:c>
      <x:c r="D5" s="45" t="str">
        <x:v>ISSUE DATE</x:v>
      </x:c>
      <x:c r="E5" s="45" t="str">
        <x:v>DUE DATE</x:v>
      </x:c>
      <x:c r="F5" s="45" t="str">
        <x:v>GROSS (RAW)</x:v>
      </x:c>
      <x:c r="G5" s="45" t="str">
        <x:v>CCY RAW</x:v>
      </x:c>
    </x:row>
    <x:row r="6" ht="24" customHeight="1">
      <x:c r="A6" s="52" t="str">
        <x:v>I001</x:v>
      </x:c>
      <x:c r="B6" s="52" t="str">
        <x:v> inv-26-1201 </x:v>
      </x:c>
      <x:c r="C6" s="52" t="str">
        <x:v>HEARTH STUDIO</x:v>
      </x:c>
      <x:c r="D6" s="52" t="str">
        <x:v>2026-08-04</x:v>
      </x:c>
      <x:c r="E6" s="52" t="str">
        <x:v>19.08.2026</x:v>
      </x:c>
      <x:c r="F6" s="52" t="str">
        <x:v>₺750</x:v>
      </x:c>
      <x:c r="G6" s="52" t="str">
        <x:v> TL </x:v>
      </x:c>
    </x:row>
    <x:row r="7" ht="24" customHeight="1">
      <x:c r="A7" s="49" t="str">
        <x:v>I002</x:v>
      </x:c>
      <x:c r="B7" s="49" t="str">
        <x:v>INV-26-1202</x:v>
      </x:c>
      <x:c r="C7" s="49" t="str">
        <x:v>Basin Supply</x:v>
      </x:c>
      <x:c r="D7" s="49" t="str">
        <x:v>07/08/2026</x:v>
      </x:c>
      <x:c r="E7" s="49" t="str">
        <x:v>06.09.2026</x:v>
      </x:c>
      <x:c r="F7" s="49" t="n">
        <x:v>1065</x:v>
      </x:c>
      <x:c r="G7" s="49" t="str">
        <x:v>TRY</x:v>
      </x:c>
    </x:row>
    <x:row r="8" ht="24" customHeight="1">
      <x:c r="A8" s="52" t="str">
        <x:v>I003</x:v>
      </x:c>
      <x:c r="B8" s="52" t="str">
        <x:v>INV-26-1203</x:v>
      </x:c>
      <x:c r="C8" s="52" t="str">
        <x:v>Marble &amp; Moss</x:v>
      </x:c>
      <x:c r="D8" s="52" t="str">
        <x:v>2026-08-10</x:v>
      </x:c>
      <x:c r="E8" s="52" t="str">
        <x:v>09.09.2026</x:v>
      </x:c>
      <x:c r="F8" s="52" t="n">
        <x:v>1380</x:v>
      </x:c>
      <x:c r="G8" s="52" t="str">
        <x:v>TRY</x:v>
      </x:c>
    </x:row>
    <x:row r="9" ht="24" customHeight="1">
      <x:c r="A9" s="49" t="str">
        <x:v>I004</x:v>
      </x:c>
      <x:c r="B9" s="49" t="str">
        <x:v>INV-26-1204</x:v>
      </x:c>
      <x:c r="C9" s="49" t="str">
        <x:v>Oakline Living</x:v>
      </x:c>
      <x:c r="D9" s="49" t="str">
        <x:v>13/08/2026</x:v>
      </x:c>
      <x:c r="E9" s="49" t="str">
        <x:v>28.08.2026</x:v>
      </x:c>
      <x:c r="F9" s="49" t="n">
        <x:v>1695</x:v>
      </x:c>
      <x:c r="G9" s="49" t="str">
        <x:v>TRY</x:v>
      </x:c>
    </x:row>
    <x:row r="10" ht="24" customHeight="1">
      <x:c r="A10" s="52" t="str">
        <x:v>I005</x:v>
      </x:c>
      <x:c r="B10" s="52" t="str">
        <x:v>INV-26-1205</x:v>
      </x:c>
      <x:c r="C10" s="52" t="str">
        <x:v>Canopy Works</x:v>
      </x:c>
      <x:c r="D10" s="52" t="str">
        <x:v>2026-08-16</x:v>
      </x:c>
      <x:c r="E10" s="52" t="str">
        <x:v>15.09.2026</x:v>
      </x:c>
      <x:c r="F10" s="52" t="str">
        <x:v>₺2 010</x:v>
      </x:c>
      <x:c r="G10" s="52" t="str">
        <x:v>TRY</x:v>
      </x:c>
    </x:row>
    <x:row r="11" ht="24" customHeight="1">
      <x:c r="A11" s="49" t="str">
        <x:v>I006</x:v>
      </x:c>
      <x:c r="B11" s="49" t="str">
        <x:v>INV-26-1206</x:v>
      </x:c>
      <x:c r="C11" s="49" t="str">
        <x:v>NOOK ATELIER</x:v>
      </x:c>
      <x:c r="D11" s="49" t="str">
        <x:v>19/08/2026</x:v>
      </x:c>
      <x:c r="E11" s="49" t="str">
        <x:v>18.09.2026</x:v>
      </x:c>
      <x:c r="F11" s="49" t="str">
        <x:v>2325,00</x:v>
      </x:c>
      <x:c r="G11" s="49" t="str">
        <x:v>TRY</x:v>
      </x:c>
    </x:row>
    <x:row r="12" ht="24" customHeight="1">
      <x:c r="A12" s="52" t="str">
        <x:v>I007</x:v>
      </x:c>
      <x:c r="B12" s="52" t="str">
        <x:v> inv-26-1207 </x:v>
      </x:c>
      <x:c r="C12" s="52" t="str">
        <x:v>Aster Retail</x:v>
      </x:c>
      <x:c r="D12" s="52" t="str">
        <x:v>2026-08-22</x:v>
      </x:c>
      <x:c r="E12" s="52" t="str">
        <x:v>06.09.2026</x:v>
      </x:c>
      <x:c r="F12" s="52" t="n">
        <x:v>2640</x:v>
      </x:c>
      <x:c r="G12" s="52" t="str">
        <x:v>TRY</x:v>
      </x:c>
    </x:row>
    <x:row r="13" ht="24" customHeight="1">
      <x:c r="A13" s="49" t="str">
        <x:v>I008</x:v>
      </x:c>
      <x:c r="B13" s="49" t="str">
        <x:v>INV-26-1208</x:v>
      </x:c>
      <x:c r="C13" s="49" t="str">
        <x:v>Riverline Goods</x:v>
      </x:c>
      <x:c r="D13" s="49" t="str">
        <x:v>25/08/2026</x:v>
      </x:c>
      <x:c r="E13" s="49" t="str">
        <x:v>24.09.2026</x:v>
      </x:c>
      <x:c r="F13" s="49" t="n">
        <x:v>870</x:v>
      </x:c>
      <x:c r="G13" s="49" t="str">
        <x:v>TRY</x:v>
      </x:c>
    </x:row>
    <x:row r="14" ht="24" customHeight="1">
      <x:c r="A14" s="52" t="str">
        <x:v>I009</x:v>
      </x:c>
      <x:c r="B14" s="52" t="str">
        <x:v>INV-26-1209</x:v>
      </x:c>
      <x:c r="C14" s="52" t="str">
        <x:v>Mellow Market</x:v>
      </x:c>
      <x:c r="D14" s="52" t="str">
        <x:v>2026-08-28</x:v>
      </x:c>
      <x:c r="E14" s="52" t="str">
        <x:v>27.09.2026</x:v>
      </x:c>
      <x:c r="F14" s="52" t="str">
        <x:v>₺1 185</x:v>
      </x:c>
      <x:c r="G14" s="52" t="str">
        <x:v> TL </x:v>
      </x:c>
    </x:row>
    <x:row r="15" ht="24" customHeight="1">
      <x:c r="A15" s="49" t="str">
        <x:v>I010</x:v>
      </x:c>
      <x:c r="B15" s="49" t="str">
        <x:v>INV-26-1210</x:v>
      </x:c>
      <x:c r="C15" s="49" t="str">
        <x:v>Era Office</x:v>
      </x:c>
      <x:c r="D15" s="49" t="str">
        <x:v>31/08/2026</x:v>
      </x:c>
      <x:c r="E15" s="49" t="str">
        <x:v>15.09.2026</x:v>
      </x:c>
      <x:c r="F15" s="49" t="n">
        <x:v>1500</x:v>
      </x:c>
      <x:c r="G15" s="49" t="str">
        <x:v>TRY</x:v>
      </x:c>
    </x:row>
    <x:row r="16" ht="24" customHeight="1">
      <x:c r="A16" s="52" t="str">
        <x:v>I011</x:v>
      </x:c>
      <x:c r="B16" s="52" t="str">
        <x:v>INV-26-1211</x:v>
      </x:c>
      <x:c r="C16" s="52" t="str">
        <x:v>SAGE &amp; SLATE</x:v>
      </x:c>
      <x:c r="D16" s="52" t="str">
        <x:v>2026-09-03</x:v>
      </x:c>
      <x:c r="E16" s="52" t="str">
        <x:v>03.10.2026</x:v>
      </x:c>
      <x:c r="F16" s="52" t="str">
        <x:v>1815,00</x:v>
      </x:c>
      <x:c r="G16" s="52" t="str">
        <x:v>TRY</x:v>
      </x:c>
    </x:row>
    <x:row r="17" ht="24" customHeight="1">
      <x:c r="A17" s="49" t="str">
        <x:v>I012</x:v>
      </x:c>
      <x:c r="B17" s="49" t="str">
        <x:v>INV-26-1212</x:v>
      </x:c>
      <x:c r="C17" s="49" t="str">
        <x:v>Briar Home</x:v>
      </x:c>
      <x:c r="D17" s="49" t="str">
        <x:v>06/09/2026</x:v>
      </x:c>
      <x:c r="E17" s="49" t="str">
        <x:v>06.10.2026</x:v>
      </x:c>
      <x:c r="F17" s="49" t="n">
        <x:v>2130</x:v>
      </x:c>
      <x:c r="G17" s="49" t="str">
        <x:v>TRY</x:v>
      </x:c>
    </x:row>
    <x:row r="18" ht="24" customHeight="1">
      <x:c r="A18" s="52" t="str">
        <x:v>I013</x:v>
      </x:c>
      <x:c r="B18" s="52" t="str">
        <x:v> inv-26-1213 </x:v>
      </x:c>
      <x:c r="C18" s="52" t="str">
        <x:v>Lantern Co</x:v>
      </x:c>
      <x:c r="D18" s="52" t="str">
        <x:v>2026-09-09</x:v>
      </x:c>
      <x:c r="E18" s="52" t="str">
        <x:v>24.09.2026</x:v>
      </x:c>
      <x:c r="F18" s="52" t="str">
        <x:v>₺2 445</x:v>
      </x:c>
      <x:c r="G18" s="52" t="str">
        <x:v>TRY</x:v>
      </x:c>
    </x:row>
    <x:row r="19" ht="24" customHeight="1">
      <x:c r="A19" s="49" t="str">
        <x:v>I014</x:v>
      </x:c>
      <x:c r="B19" s="49" t="str">
        <x:v>INV-26-1214</x:v>
      </x:c>
      <x:c r="C19" s="49" t="str">
        <x:v>Kindred Workshop</x:v>
      </x:c>
      <x:c r="D19" s="49" t="str">
        <x:v>12/09/2026</x:v>
      </x:c>
      <x:c r="E19" s="49" t="str">
        <x:v>12.10.2026</x:v>
      </x:c>
      <x:c r="F19" s="49" t="n">
        <x:v>2760</x:v>
      </x:c>
      <x:c r="G19" s="49" t="str">
        <x:v>TRY</x:v>
      </x:c>
    </x:row>
    <x:row r="20" ht="24" customHeight="1">
      <x:c r="A20" s="52" t="str">
        <x:v>I015</x:v>
      </x:c>
      <x:c r="B20" s="52" t="str">
        <x:v>INV-26-1215</x:v>
      </x:c>
      <x:c r="C20" s="52" t="str">
        <x:v>Yonder Objects</x:v>
      </x:c>
      <x:c r="D20" s="52" t="str">
        <x:v>2026-09-15</x:v>
      </x:c>
      <x:c r="E20" s="52" t="str">
        <x:v>15.10.2026</x:v>
      </x:c>
      <x:c r="F20" s="52" t="n">
        <x:v>990</x:v>
      </x:c>
      <x:c r="G20" s="52" t="str">
        <x:v>TRY</x:v>
      </x:c>
    </x:row>
    <x:row r="21" ht="24" customHeight="1">
      <x:c r="A21" s="49" t="str">
        <x:v>I016</x:v>
      </x:c>
      <x:c r="B21" s="49" t="str">
        <x:v>INV-26-1216</x:v>
      </x:c>
      <x:c r="C21" s="49" t="str">
        <x:v>WOVEN DAY</x:v>
      </x:c>
      <x:c r="D21" s="49" t="str">
        <x:v>18/09/2026</x:v>
      </x:c>
      <x:c r="E21" s="49" t="str">
        <x:v>03.10.2026</x:v>
      </x:c>
      <x:c r="F21" s="49" t="str">
        <x:v>1305,00</x:v>
      </x:c>
      <x:c r="G21" s="49" t="str">
        <x:v>TRY</x:v>
      </x:c>
    </x:row>
    <x:row r="22" ht="24" customHeight="1">
      <x:c r="A22" s="52" t="str">
        <x:v>I017</x:v>
      </x:c>
      <x:c r="B22" s="52" t="str">
        <x:v>INV-26-1217</x:v>
      </x:c>
      <x:c r="C22" s="52" t="str">
        <x:v>Field &amp; Form</x:v>
      </x:c>
      <x:c r="D22" s="52" t="str">
        <x:v>2026-09-21</x:v>
      </x:c>
      <x:c r="E22" s="52" t="str">
        <x:v>21.10.2026</x:v>
      </x:c>
      <x:c r="F22" s="52" t="str">
        <x:v>₺1 620</x:v>
      </x:c>
      <x:c r="G22" s="52" t="str">
        <x:v> TL </x:v>
      </x:c>
    </x:row>
    <x:row r="23" ht="24" customHeight="1">
      <x:c r="A23" s="49" t="str">
        <x:v>I018</x:v>
      </x:c>
      <x:c r="B23" s="49" t="str">
        <x:v>INV-26-1218</x:v>
      </x:c>
      <x:c r="C23" s="49" t="str">
        <x:v>Terrace Living</x:v>
      </x:c>
      <x:c r="D23" s="49" t="str">
        <x:v>24/09/2026</x:v>
      </x:c>
      <x:c r="E23" s="49" t="str">
        <x:v>24.10.2026</x:v>
      </x:c>
      <x:c r="F23" s="49" t="n">
        <x:v>1935</x:v>
      </x:c>
      <x:c r="G23" s="49" t="str">
        <x:v>TRY</x:v>
      </x:c>
    </x:row>
    <x:row r="24" ht="24" customHeight="1">
      <x:c r="A24" s="52" t="str">
        <x:v>I019</x:v>
      </x:c>
      <x:c r="B24" s="52" t="str">
        <x:v> inv-26-1219 </x:v>
      </x:c>
      <x:c r="C24" s="52" t="str">
        <x:v>Soft Grid</x:v>
      </x:c>
      <x:c r="D24" s="52" t="str">
        <x:v>2026-09-27</x:v>
      </x:c>
      <x:c r="E24" s="52" t="str">
        <x:v>12.10.2026</x:v>
      </x:c>
      <x:c r="F24" s="52" t="n">
        <x:v>2250</x:v>
      </x:c>
      <x:c r="G24" s="52" t="str">
        <x:v>TRY</x:v>
      </x:c>
    </x:row>
    <x:row r="25" ht="24" customHeight="1">
      <x:c r="A25" s="49" t="str">
        <x:v>I020</x:v>
      </x:c>
      <x:c r="B25" s="49" t="str">
        <x:v>INV-26-1220</x:v>
      </x:c>
      <x:c r="C25" s="49" t="str">
        <x:v>North Room</x:v>
      </x:c>
      <x:c r="D25" s="49" t="str">
        <x:v>30/09/2026</x:v>
      </x:c>
      <x:c r="E25" s="49" t="str">
        <x:v>30.10.2026</x:v>
      </x:c>
      <x:c r="F25" s="49" t="n">
        <x:v>2565</x:v>
      </x:c>
      <x:c r="G25" s="49" t="str">
        <x:v>TRY</x:v>
      </x:c>
    </x:row>
    <x:row r="26" ht="24" customHeight="1">
      <x:c r="A26" s="52" t="str">
        <x:v>I021</x:v>
      </x:c>
      <x:c r="B26" s="52" t="str">
        <x:v>INV-26-1221</x:v>
      </x:c>
      <x:c r="C26" s="52" t="str">
        <x:v>EMBER HOUSE</x:v>
      </x:c>
      <x:c r="D26" s="52" t="str">
        <x:v>2026-10-03</x:v>
      </x:c>
      <x:c r="E26" s="52" t="str">
        <x:v>02.11.2026</x:v>
      </x:c>
      <x:c r="F26" s="52" t="str">
        <x:v>₺2 880</x:v>
      </x:c>
      <x:c r="G26" s="52" t="str">
        <x:v>TRY</x:v>
      </x:c>
    </x:row>
    <x:row r="27" ht="24" customHeight="1">
      <x:c r="A27" s="49" t="str">
        <x:v>I022</x:v>
      </x:c>
      <x:c r="B27" s="49" t="str">
        <x:v>INV-26-1222</x:v>
      </x:c>
      <x:c r="C27" s="49" t="str">
        <x:v>Dawn Collective</x:v>
      </x:c>
      <x:c r="D27" s="49" t="str">
        <x:v>06/10/2026</x:v>
      </x:c>
      <x:c r="E27" s="49" t="str">
        <x:v>21.10.2026</x:v>
      </x:c>
      <x:c r="F27" s="49" t="n">
        <x:v>1110</x:v>
      </x:c>
      <x:c r="G27" s="49" t="str">
        <x:v>TRY</x:v>
      </x:c>
    </x:row>
    <x:row r="28" ht="24" customHeight="1">
      <x:c r="A28" s="52" t="str">
        <x:v>I023</x:v>
      </x:c>
      <x:c r="B28" s="52" t="str">
        <x:v>INV-26-1223</x:v>
      </x:c>
      <x:c r="C28" s="52" t="str">
        <x:v>Copper Line</x:v>
      </x:c>
      <x:c r="D28" s="52" t="str">
        <x:v>2026-10-09</x:v>
      </x:c>
      <x:c r="E28" s="52" t="str">
        <x:v>08.11.2026</x:v>
      </x:c>
      <x:c r="F28" s="52" t="n">
        <x:v>1425</x:v>
      </x:c>
      <x:c r="G28" s="52" t="str">
        <x:v>TRY</x:v>
      </x:c>
    </x:row>
    <x:row r="29" ht="24" customHeight="1">
      <x:c r="A29" s="49" t="str">
        <x:v>I024</x:v>
      </x:c>
      <x:c r="B29" s="49" t="str">
        <x:v>INV-26-1224</x:v>
      </x:c>
      <x:c r="C29" s="49" t="str">
        <x:v>Vale Design</x:v>
      </x:c>
      <x:c r="D29" s="49" t="str">
        <x:v>12/10/2026</x:v>
      </x:c>
      <x:c r="E29" s="49" t="str">
        <x:v>11.11.2026</x:v>
      </x:c>
      <x:c r="F29" s="49" t="n">
        <x:v>1740</x:v>
      </x:c>
      <x:c r="G29" s="49" t="str">
        <x:v>TRY</x:v>
      </x:c>
    </x:row>
    <x:row r="30" ht="24" customHeight="1">
      <x:c r="A30" s="52" t="str">
        <x:v>I025</x:v>
      </x:c>
      <x:c r="B30" s="52" t="str">
        <x:v>INV-26-1205</x:v>
      </x:c>
      <x:c r="C30" s="52" t="str">
        <x:v>CANOPY WORKS</x:v>
      </x:c>
      <x:c r="D30" s="52" t="str">
        <x:v>2026-08-16</x:v>
      </x:c>
      <x:c r="E30" s="52" t="str">
        <x:v>31.08.2026</x:v>
      </x:c>
      <x:c r="F30" s="52" t="n">
        <x:v>2010</x:v>
      </x:c>
      <x:c r="G30" s="52" t="str">
        <x:v>TRY</x:v>
      </x:c>
    </x:row>
    <x:row r="31" ht="24" customHeight="1">
      <x:c r="A31" s="49" t="str">
        <x:v>I026</x:v>
      </x:c>
      <x:c r="B31" s="49" t="str">
        <x:v>inv-26-1211</x:v>
      </x:c>
      <x:c r="C31" s="49" t="str">
        <x:v>SAGE &amp; SLATE</x:v>
      </x:c>
      <x:c r="D31" s="49" t="str">
        <x:v>03/09/2026</x:v>
      </x:c>
      <x:c r="E31" s="49" t="str">
        <x:v>03.10.2026</x:v>
      </x:c>
      <x:c r="F31" s="49" t="n">
        <x:v>1815</x:v>
      </x:c>
      <x:c r="G31" s="49" t="str">
        <x:v>TL</x:v>
      </x:c>
    </x:row>
    <x:row r="32" ht="24" customHeight="1">
      <x:c r="A32" s="52" t="str">
        <x:v>I027</x:v>
      </x:c>
      <x:c r="B32" s="52" t="str">
        <x:v>INV-26-1219</x:v>
      </x:c>
      <x:c r="C32" s="52" t="str">
        <x:v>Soft Grid</x:v>
      </x:c>
      <x:c r="D32" s="52" t="str">
        <x:v>27/09/2026</x:v>
      </x:c>
      <x:c r="E32" s="52" t="str">
        <x:v>27.10.2026</x:v>
      </x:c>
      <x:c r="F32" s="52" t="str">
        <x:v>9999</x:v>
      </x:c>
      <x:c r="G32" s="52" t="str">
        <x:v>TRY</x:v>
      </x:c>
    </x:row>
    <x:row r="33" ht="24" customHeight="1">
      <x:c r="A33" s="49" t="str">
        <x:v>I028</x:v>
      </x:c>
      <x:c r="B33" s="49" t="str"/>
      <x:c r="C33" s="49" t="str">
        <x:v>Missing-ID Studio</x:v>
      </x:c>
      <x:c r="D33" s="49" t="str">
        <x:v>10/10/2026</x:v>
      </x:c>
      <x:c r="E33" s="49" t="str">
        <x:v>25.10.2026</x:v>
      </x:c>
      <x:c r="F33" s="49" t="str">
        <x:v>890</x:v>
      </x:c>
      <x:c r="G33" s="49" t="str">
        <x:v>TRY</x:v>
      </x:c>
    </x:row>
  </x:sheetData>
  <x:mergeCells>
    <x:mergeCell ref="A1:G2"/>
    <x:mergeCell ref="A3:G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24" hidden="0" customWidth="1"/>
    <x:col min="3" max="3" width="20" hidden="0" customWidth="1"/>
    <x:col min="4" max="4" width="20" hidden="0" customWidth="1"/>
    <x:col min="5" max="5" width="20" hidden="0" customWidth="1"/>
    <x:col min="6" max="6" width="44" hidden="0" customWidth="1"/>
  </x:cols>
  <x:sheetData>
    <x:row r="1" ht="25" customHeight="1">
      <x:c r="A1" s="4" t="str">
        <x:v>RAW / BANK EXPORT SNAPSHOT</x:v>
      </x:c>
      <x:c r="B1" s="4"/>
      <x:c r="C1" s="4"/>
      <x:c r="D1" s="4"/>
      <x:c r="E1" s="4"/>
      <x:c r="F1" s="4"/>
    </x:row>
    <x:row r="2" ht="25" customHeight="1">
      <x:c r="A2" s="4"/>
      <x:c r="B2" s="4"/>
      <x:c r="C2" s="4"/>
      <x:c r="D2" s="4"/>
      <x:c r="E2" s="4"/>
      <x:c r="F2" s="4"/>
    </x:row>
    <x:row r="3" ht="28" customHeight="1">
      <x:c r="A3" s="10" t="str">
        <x:v>Synthetic payments, including an intentionally unmatched remittance</x:v>
      </x:c>
      <x:c r="B3" s="10"/>
      <x:c r="C3" s="10"/>
      <x:c r="D3" s="10"/>
      <x:c r="E3" s="10"/>
      <x:c r="F3" s="10"/>
    </x:row>
    <x:row r="5" ht="32" customHeight="1">
      <x:c r="A5" s="45" t="str">
        <x:v>PAYMENT</x:v>
      </x:c>
      <x:c r="B5" s="45" t="str">
        <x:v>INVOICE REF</x:v>
      </x:c>
      <x:c r="C5" s="45" t="str">
        <x:v>PAYMENT DATE</x:v>
      </x:c>
      <x:c r="D5" s="45" t="str">
        <x:v>AMOUNT TRY</x:v>
      </x:c>
      <x:c r="E5" s="45" t="str">
        <x:v>METHOD</x:v>
      </x:c>
      <x:c r="F5" s="45" t="str">
        <x:v>NOTE</x:v>
      </x:c>
    </x:row>
    <x:row r="6" ht="24" customHeight="1">
      <x:c r="A6" s="52" t="str">
        <x:v>P001</x:v>
      </x:c>
      <x:c r="B6" s="52" t="str">
        <x:v>INV-26-1201</x:v>
      </x:c>
      <x:c r="C6" s="54" t="n">
        <x:v>46266</x:v>
      </x:c>
      <x:c r="D6" s="60" t="n">
        <x:v>750</x:v>
      </x:c>
      <x:c r="E6" s="52" t="str">
        <x:v>Bank transfer</x:v>
      </x:c>
      <x:c r="F6" s="52" t="str">
        <x:v>Synthetic payment</x:v>
      </x:c>
    </x:row>
    <x:row r="7" ht="24" customHeight="1">
      <x:c r="A7" s="49" t="str">
        <x:v>P002</x:v>
      </x:c>
      <x:c r="B7" s="49" t="str">
        <x:v>INV-26-1202</x:v>
      </x:c>
      <x:c r="C7" s="55" t="n">
        <x:v>46268</x:v>
      </x:c>
      <x:c r="D7" s="61" t="n">
        <x:v>585.75</x:v>
      </x:c>
      <x:c r="E7" s="49" t="str">
        <x:v>Bank transfer</x:v>
      </x:c>
      <x:c r="F7" s="49" t="str">
        <x:v>Synthetic payment</x:v>
      </x:c>
    </x:row>
    <x:row r="8" ht="24" customHeight="1">
      <x:c r="A8" s="52" t="str">
        <x:v>P003</x:v>
      </x:c>
      <x:c r="B8" s="52" t="str">
        <x:v>INV-26-1204</x:v>
      </x:c>
      <x:c r="C8" s="54" t="n">
        <x:v>46272</x:v>
      </x:c>
      <x:c r="D8" s="60" t="n">
        <x:v>1695</x:v>
      </x:c>
      <x:c r="E8" s="52" t="str">
        <x:v>Bank transfer</x:v>
      </x:c>
      <x:c r="F8" s="52" t="str">
        <x:v>Synthetic payment</x:v>
      </x:c>
    </x:row>
    <x:row r="9" ht="24" customHeight="1">
      <x:c r="A9" s="49" t="str">
        <x:v>P004</x:v>
      </x:c>
      <x:c r="B9" s="49" t="str">
        <x:v>INV-26-1205</x:v>
      </x:c>
      <x:c r="C9" s="55" t="n">
        <x:v>46274</x:v>
      </x:c>
      <x:c r="D9" s="61" t="n">
        <x:v>2010</x:v>
      </x:c>
      <x:c r="E9" s="49" t="str">
        <x:v>Bank transfer</x:v>
      </x:c>
      <x:c r="F9" s="49" t="str">
        <x:v>Synthetic payment</x:v>
      </x:c>
    </x:row>
    <x:row r="10" ht="24" customHeight="1">
      <x:c r="A10" s="52" t="str">
        <x:v>P005</x:v>
      </x:c>
      <x:c r="B10" s="52" t="str">
        <x:v>INV-26-1207</x:v>
      </x:c>
      <x:c r="C10" s="54" t="n">
        <x:v>46278</x:v>
      </x:c>
      <x:c r="D10" s="60" t="n">
        <x:v>2640</x:v>
      </x:c>
      <x:c r="E10" s="52" t="str">
        <x:v>Bank transfer</x:v>
      </x:c>
      <x:c r="F10" s="52" t="str">
        <x:v>Synthetic payment</x:v>
      </x:c>
    </x:row>
    <x:row r="11" ht="24" customHeight="1">
      <x:c r="A11" s="49" t="str">
        <x:v>P006</x:v>
      </x:c>
      <x:c r="B11" s="49" t="str">
        <x:v>INV-26-1208</x:v>
      </x:c>
      <x:c r="C11" s="55" t="n">
        <x:v>46280</x:v>
      </x:c>
      <x:c r="D11" s="61" t="n">
        <x:v>478.5</x:v>
      </x:c>
      <x:c r="E11" s="49" t="str">
        <x:v>Bank transfer</x:v>
      </x:c>
      <x:c r="F11" s="49" t="str">
        <x:v>Synthetic payment</x:v>
      </x:c>
    </x:row>
    <x:row r="12" ht="24" customHeight="1">
      <x:c r="A12" s="52" t="str">
        <x:v>P007</x:v>
      </x:c>
      <x:c r="B12" s="52" t="str">
        <x:v>INV-26-1209</x:v>
      </x:c>
      <x:c r="C12" s="54" t="n">
        <x:v>46282</x:v>
      </x:c>
      <x:c r="D12" s="60" t="n">
        <x:v>1185</x:v>
      </x:c>
      <x:c r="E12" s="52" t="str">
        <x:v>Bank transfer</x:v>
      </x:c>
      <x:c r="F12" s="52" t="str">
        <x:v>Synthetic payment</x:v>
      </x:c>
    </x:row>
    <x:row r="13" ht="24" customHeight="1">
      <x:c r="A13" s="49" t="str">
        <x:v>P008</x:v>
      </x:c>
      <x:c r="B13" s="49" t="str">
        <x:v>INV-26-1210</x:v>
      </x:c>
      <x:c r="C13" s="55" t="n">
        <x:v>46284</x:v>
      </x:c>
      <x:c r="D13" s="61" t="n">
        <x:v>1750</x:v>
      </x:c>
      <x:c r="E13" s="49" t="str">
        <x:v>Bank transfer</x:v>
      </x:c>
      <x:c r="F13" s="49" t="str">
        <x:v>Synthetic payment</x:v>
      </x:c>
    </x:row>
    <x:row r="14" ht="24" customHeight="1">
      <x:c r="A14" s="52" t="str">
        <x:v>P009</x:v>
      </x:c>
      <x:c r="B14" s="52" t="str">
        <x:v>INV-26-1211</x:v>
      </x:c>
      <x:c r="C14" s="54" t="n">
        <x:v>46286</x:v>
      </x:c>
      <x:c r="D14" s="60" t="n">
        <x:v>1815</x:v>
      </x:c>
      <x:c r="E14" s="52" t="str">
        <x:v>Bank transfer</x:v>
      </x:c>
      <x:c r="F14" s="52" t="str">
        <x:v>Synthetic payment</x:v>
      </x:c>
    </x:row>
    <x:row r="15" ht="24" customHeight="1">
      <x:c r="A15" s="49" t="str">
        <x:v>P010</x:v>
      </x:c>
      <x:c r="B15" s="49" t="str">
        <x:v>INV-26-1212</x:v>
      </x:c>
      <x:c r="C15" s="55" t="n">
        <x:v>46288</x:v>
      </x:c>
      <x:c r="D15" s="61" t="n">
        <x:v>2130</x:v>
      </x:c>
      <x:c r="E15" s="49" t="str">
        <x:v>Bank transfer</x:v>
      </x:c>
      <x:c r="F15" s="49" t="str">
        <x:v>Synthetic payment</x:v>
      </x:c>
    </x:row>
    <x:row r="16" ht="24" customHeight="1">
      <x:c r="A16" s="52" t="str">
        <x:v>P011</x:v>
      </x:c>
      <x:c r="B16" s="52" t="str">
        <x:v>INV-26-1214</x:v>
      </x:c>
      <x:c r="C16" s="54" t="n">
        <x:v>46292</x:v>
      </x:c>
      <x:c r="D16" s="60" t="n">
        <x:v>2760</x:v>
      </x:c>
      <x:c r="E16" s="52" t="str">
        <x:v>Bank transfer</x:v>
      </x:c>
      <x:c r="F16" s="52" t="str">
        <x:v>Synthetic payment</x:v>
      </x:c>
    </x:row>
    <x:row r="17" ht="24" customHeight="1">
      <x:c r="A17" s="49" t="str">
        <x:v>P012</x:v>
      </x:c>
      <x:c r="B17" s="49" t="str">
        <x:v>INV-26-1215</x:v>
      </x:c>
      <x:c r="C17" s="55" t="n">
        <x:v>46294</x:v>
      </x:c>
      <x:c r="D17" s="61" t="n">
        <x:v>990</x:v>
      </x:c>
      <x:c r="E17" s="49" t="str">
        <x:v>Bank transfer</x:v>
      </x:c>
      <x:c r="F17" s="49" t="str">
        <x:v>Synthetic payment</x:v>
      </x:c>
    </x:row>
    <x:row r="18" ht="24" customHeight="1">
      <x:c r="A18" s="52" t="str">
        <x:v>P013</x:v>
      </x:c>
      <x:c r="B18" s="52" t="str">
        <x:v>INV-26-1216</x:v>
      </x:c>
      <x:c r="C18" s="54" t="n">
        <x:v>46296</x:v>
      </x:c>
      <x:c r="D18" s="60" t="n">
        <x:v>717.75</x:v>
      </x:c>
      <x:c r="E18" s="52" t="str">
        <x:v>Bank transfer</x:v>
      </x:c>
      <x:c r="F18" s="52" t="str">
        <x:v>Synthetic payment</x:v>
      </x:c>
    </x:row>
    <x:row r="19" ht="24" customHeight="1">
      <x:c r="A19" s="49" t="str">
        <x:v>P014</x:v>
      </x:c>
      <x:c r="B19" s="49" t="str">
        <x:v>INV-26-1217</x:v>
      </x:c>
      <x:c r="C19" s="55" t="n">
        <x:v>46298</x:v>
      </x:c>
      <x:c r="D19" s="61" t="n">
        <x:v>1620</x:v>
      </x:c>
      <x:c r="E19" s="49" t="str">
        <x:v>Bank transfer</x:v>
      </x:c>
      <x:c r="F19" s="49" t="str">
        <x:v>Synthetic payment</x:v>
      </x:c>
    </x:row>
    <x:row r="20" ht="24" customHeight="1">
      <x:c r="A20" s="52" t="str">
        <x:v>P015</x:v>
      </x:c>
      <x:c r="B20" s="52" t="str">
        <x:v>INV-26-1218</x:v>
      </x:c>
      <x:c r="C20" s="54" t="n">
        <x:v>46300</x:v>
      </x:c>
      <x:c r="D20" s="60" t="n">
        <x:v>1935</x:v>
      </x:c>
      <x:c r="E20" s="52" t="str">
        <x:v>Bank transfer</x:v>
      </x:c>
      <x:c r="F20" s="52" t="str">
        <x:v>Synthetic payment</x:v>
      </x:c>
    </x:row>
    <x:row r="21" ht="24" customHeight="1">
      <x:c r="A21" s="49" t="str">
        <x:v>P016</x:v>
      </x:c>
      <x:c r="B21" s="49" t="str">
        <x:v>INV-26-1220</x:v>
      </x:c>
      <x:c r="C21" s="55" t="n">
        <x:v>46304</x:v>
      </x:c>
      <x:c r="D21" s="61" t="n">
        <x:v>2565</x:v>
      </x:c>
      <x:c r="E21" s="49" t="str">
        <x:v>Bank transfer</x:v>
      </x:c>
      <x:c r="F21" s="49" t="str">
        <x:v>Synthetic payment</x:v>
      </x:c>
    </x:row>
    <x:row r="22" ht="24" customHeight="1">
      <x:c r="A22" s="52" t="str">
        <x:v>P017</x:v>
      </x:c>
      <x:c r="B22" s="52" t="str">
        <x:v>INV-26-1221</x:v>
      </x:c>
      <x:c r="C22" s="54" t="n">
        <x:v>46306</x:v>
      </x:c>
      <x:c r="D22" s="60" t="n">
        <x:v>2880</x:v>
      </x:c>
      <x:c r="E22" s="52" t="str">
        <x:v>Bank transfer</x:v>
      </x:c>
      <x:c r="F22" s="52" t="str">
        <x:v>Synthetic payment</x:v>
      </x:c>
    </x:row>
    <x:row r="23" ht="24" customHeight="1">
      <x:c r="A23" s="49" t="str">
        <x:v>P018</x:v>
      </x:c>
      <x:c r="B23" s="49" t="str">
        <x:v>INV-26-1223</x:v>
      </x:c>
      <x:c r="C23" s="55" t="n">
        <x:v>46310</x:v>
      </x:c>
      <x:c r="D23" s="61" t="n">
        <x:v>1425</x:v>
      </x:c>
      <x:c r="E23" s="49" t="str">
        <x:v>Bank transfer</x:v>
      </x:c>
      <x:c r="F23" s="49" t="str">
        <x:v>Synthetic payment</x:v>
      </x:c>
    </x:row>
    <x:row r="24" ht="24" customHeight="1">
      <x:c r="A24" s="52" t="str">
        <x:v>P020</x:v>
      </x:c>
      <x:c r="B24" s="52" t="str">
        <x:v>INV-26-9999</x:v>
      </x:c>
      <x:c r="C24" s="54" t="n">
        <x:v>46313</x:v>
      </x:c>
      <x:c r="D24" s="60" t="n">
        <x:v>420</x:v>
      </x:c>
      <x:c r="E24" s="52" t="str">
        <x:v>Bank transfer</x:v>
      </x:c>
      <x:c r="F24" s="52" t="str">
        <x:v>No matching invoice: quarantine</x:v>
      </x:c>
    </x:row>
    <x:row r="25">
      <x:c r="C25" s="56"/>
      <x:c r="D25" s="62"/>
    </x:row>
  </x:sheetData>
  <x:mergeCells>
    <x:mergeCell ref="A1:F2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1" hidden="0" customWidth="1"/>
    <x:col min="2" max="2" width="27" hidden="0" customWidth="1"/>
    <x:col min="3" max="3" width="18" hidden="0" customWidth="1"/>
    <x:col min="4" max="4" width="18" hidden="0" customWidth="1"/>
    <x:col min="5" max="5" width="19" hidden="0" customWidth="1"/>
    <x:col min="6" max="6" width="19" hidden="0" customWidth="1"/>
    <x:col min="7" max="7" width="20" hidden="0" customWidth="1"/>
    <x:col min="8" max="8" width="16" hidden="0" customWidth="1"/>
    <x:col min="9" max="9" width="17" hidden="0" customWidth="1"/>
    <x:col min="10" max="10" width="20" hidden="0" customWidth="1"/>
  </x:cols>
  <x:sheetData>
    <x:row r="1" ht="25" customHeight="1">
      <x:c r="A1" s="4" t="str">
        <x:v>RECONCILED / ACCOUNTS RECEIVABLE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5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 ht="28" customHeight="1">
      <x:c r="A3" s="10" t="str">
        <x:v>Paid/balance/status recalculate from the PAYMENTS feed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5" ht="32" customHeight="1">
      <x:c r="A5" s="45" t="str">
        <x:v>INVOICE</x:v>
      </x:c>
      <x:c r="B5" s="45" t="str">
        <x:v>CUSTOMER</x:v>
      </x:c>
      <x:c r="C5" s="45" t="str">
        <x:v>ISSUED</x:v>
      </x:c>
      <x:c r="D5" s="45" t="str">
        <x:v>DUE</x:v>
      </x:c>
      <x:c r="E5" s="45" t="str">
        <x:v>GROSS TRY</x:v>
      </x:c>
      <x:c r="F5" s="45" t="str">
        <x:v>PAID TRY</x:v>
      </x:c>
      <x:c r="G5" s="45" t="str">
        <x:v>BALANCE TRY</x:v>
      </x:c>
      <x:c r="H5" s="45" t="str">
        <x:v>STATUS</x:v>
      </x:c>
      <x:c r="I5" s="45" t="str">
        <x:v>DAYS LATE*</x:v>
      </x:c>
      <x:c r="J5" s="45" t="str">
        <x:v>SOURCE</x:v>
      </x:c>
    </x:row>
    <x:row r="6" ht="24" customHeight="1">
      <x:c r="A6" s="52" t="str">
        <x:v>INV-26-1201</x:v>
      </x:c>
      <x:c r="B6" s="52" t="str">
        <x:v>Hearth Studio</x:v>
      </x:c>
      <x:c r="C6" s="54" t="n">
        <x:v>46238</x:v>
      </x:c>
      <x:c r="D6" s="54" t="n">
        <x:v>46253</x:v>
      </x:c>
      <x:c r="E6" s="60" t="n">
        <x:v>750</x:v>
      </x:c>
      <x:c r="F6" s="60" t="n">
        <x:f>SUMIF(PAYMENTS!$B$6:$B$25,A6,PAYMENTS!$D$6:$D$25)</x:f>
        <x:v>750</x:v>
      </x:c>
      <x:c r="G6" s="60" t="n">
        <x:f>MAX(0,E6-F6)</x:f>
        <x:v>0</x:v>
      </x:c>
      <x:c r="H6" s="52" t="str">
        <x:f>IF(F6&gt;E6,"OVERPAID",IF(G6=0,"PAID",IF(F6&gt;0,"PARTIAL","UNPAID")))</x:f>
        <x:v>PAID</x:v>
      </x:c>
      <x:c r="I6" s="52" t="n">
        <x:f>IF(G6&gt;0,MAX(0,'AR SUMMARY'!$B$5-D6),0)</x:f>
        <x:v>0</x:v>
      </x:c>
      <x:c r="J6" s="52" t="str">
        <x:v>I001</x:v>
      </x:c>
    </x:row>
    <x:row r="7" ht="24" customHeight="1">
      <x:c r="A7" s="49" t="str">
        <x:v>INV-26-1202</x:v>
      </x:c>
      <x:c r="B7" s="49" t="str">
        <x:v>Basin Supply</x:v>
      </x:c>
      <x:c r="C7" s="55" t="n">
        <x:v>46241</x:v>
      </x:c>
      <x:c r="D7" s="55" t="n">
        <x:v>46271</x:v>
      </x:c>
      <x:c r="E7" s="61" t="n">
        <x:v>1065</x:v>
      </x:c>
      <x:c r="F7" s="61" t="n">
        <x:f>SUMIF(PAYMENTS!$B$6:$B$25,A7,PAYMENTS!$D$6:$D$25)</x:f>
        <x:v>585.75</x:v>
      </x:c>
      <x:c r="G7" s="61" t="n">
        <x:f>MAX(0,E7-F7)</x:f>
        <x:v>479.25</x:v>
      </x:c>
      <x:c r="H7" s="49" t="str">
        <x:f>IF(F7&gt;E7,"OVERPAID",IF(G7=0,"PAID",IF(F7&gt;0,"PARTIAL","UNPAID")))</x:f>
        <x:v>PARTIAL</x:v>
      </x:c>
      <x:c r="I7" s="49" t="n">
        <x:f>IF(G7&gt;0,MAX(0,'AR SUMMARY'!$B$5-D7),0)</x:f>
        <x:v>54</x:v>
      </x:c>
      <x:c r="J7" s="49" t="str">
        <x:v>I002</x:v>
      </x:c>
    </x:row>
    <x:row r="8" ht="24" customHeight="1">
      <x:c r="A8" s="52" t="str">
        <x:v>INV-26-1203</x:v>
      </x:c>
      <x:c r="B8" s="52" t="str">
        <x:v>Marble &amp; Moss</x:v>
      </x:c>
      <x:c r="C8" s="54" t="n">
        <x:v>46244</x:v>
      </x:c>
      <x:c r="D8" s="54" t="n">
        <x:v>46274</x:v>
      </x:c>
      <x:c r="E8" s="60" t="n">
        <x:v>1380</x:v>
      </x:c>
      <x:c r="F8" s="60" t="n">
        <x:f>SUMIF(PAYMENTS!$B$6:$B$25,A8,PAYMENTS!$D$6:$D$25)</x:f>
        <x:v>0</x:v>
      </x:c>
      <x:c r="G8" s="60" t="n">
        <x:f>MAX(0,E8-F8)</x:f>
        <x:v>1380</x:v>
      </x:c>
      <x:c r="H8" s="52" t="str">
        <x:f>IF(F8&gt;E8,"OVERPAID",IF(G8=0,"PAID",IF(F8&gt;0,"PARTIAL","UNPAID")))</x:f>
        <x:v>UNPAID</x:v>
      </x:c>
      <x:c r="I8" s="52" t="n">
        <x:f>IF(G8&gt;0,MAX(0,'AR SUMMARY'!$B$5-D8),0)</x:f>
        <x:v>51</x:v>
      </x:c>
      <x:c r="J8" s="52" t="str">
        <x:v>I003</x:v>
      </x:c>
    </x:row>
    <x:row r="9" ht="24" customHeight="1">
      <x:c r="A9" s="49" t="str">
        <x:v>INV-26-1204</x:v>
      </x:c>
      <x:c r="B9" s="49" t="str">
        <x:v>Oakline Living</x:v>
      </x:c>
      <x:c r="C9" s="55" t="n">
        <x:v>46247</x:v>
      </x:c>
      <x:c r="D9" s="55" t="n">
        <x:v>46262</x:v>
      </x:c>
      <x:c r="E9" s="61" t="n">
        <x:v>1695</x:v>
      </x:c>
      <x:c r="F9" s="61" t="n">
        <x:f>SUMIF(PAYMENTS!$B$6:$B$25,A9,PAYMENTS!$D$6:$D$25)</x:f>
        <x:v>1695</x:v>
      </x:c>
      <x:c r="G9" s="61" t="n">
        <x:f>MAX(0,E9-F9)</x:f>
        <x:v>0</x:v>
      </x:c>
      <x:c r="H9" s="49" t="str">
        <x:f>IF(F9&gt;E9,"OVERPAID",IF(G9=0,"PAID",IF(F9&gt;0,"PARTIAL","UNPAID")))</x:f>
        <x:v>PAID</x:v>
      </x:c>
      <x:c r="I9" s="49" t="n">
        <x:f>IF(G9&gt;0,MAX(0,'AR SUMMARY'!$B$5-D9),0)</x:f>
        <x:v>0</x:v>
      </x:c>
      <x:c r="J9" s="49" t="str">
        <x:v>I004</x:v>
      </x:c>
    </x:row>
    <x:row r="10" ht="24" customHeight="1">
      <x:c r="A10" s="52" t="str">
        <x:v>INV-26-1205</x:v>
      </x:c>
      <x:c r="B10" s="52" t="str">
        <x:v>Canopy Works</x:v>
      </x:c>
      <x:c r="C10" s="54" t="n">
        <x:v>46250</x:v>
      </x:c>
      <x:c r="D10" s="54" t="n">
        <x:v>46280</x:v>
      </x:c>
      <x:c r="E10" s="60" t="n">
        <x:v>2010</x:v>
      </x:c>
      <x:c r="F10" s="60" t="n">
        <x:f>SUMIF(PAYMENTS!$B$6:$B$25,A10,PAYMENTS!$D$6:$D$25)</x:f>
        <x:v>2010</x:v>
      </x:c>
      <x:c r="G10" s="60" t="n">
        <x:f>MAX(0,E10-F10)</x:f>
        <x:v>0</x:v>
      </x:c>
      <x:c r="H10" s="52" t="str">
        <x:f>IF(F10&gt;E10,"OVERPAID",IF(G10=0,"PAID",IF(F10&gt;0,"PARTIAL","UNPAID")))</x:f>
        <x:v>PAID</x:v>
      </x:c>
      <x:c r="I10" s="52" t="n">
        <x:f>IF(G10&gt;0,MAX(0,'AR SUMMARY'!$B$5-D10),0)</x:f>
        <x:v>0</x:v>
      </x:c>
      <x:c r="J10" s="52" t="str">
        <x:v>I005 + DUP</x:v>
      </x:c>
    </x:row>
    <x:row r="11" ht="24" customHeight="1">
      <x:c r="A11" s="49" t="str">
        <x:v>INV-26-1206</x:v>
      </x:c>
      <x:c r="B11" s="49" t="str">
        <x:v>Nook Atelier</x:v>
      </x:c>
      <x:c r="C11" s="55" t="n">
        <x:v>46253</x:v>
      </x:c>
      <x:c r="D11" s="55" t="n">
        <x:v>46283</x:v>
      </x:c>
      <x:c r="E11" s="61" t="n">
        <x:v>2325</x:v>
      </x:c>
      <x:c r="F11" s="61" t="n">
        <x:f>SUMIF(PAYMENTS!$B$6:$B$25,A11,PAYMENTS!$D$6:$D$25)</x:f>
        <x:v>0</x:v>
      </x:c>
      <x:c r="G11" s="61" t="n">
        <x:f>MAX(0,E11-F11)</x:f>
        <x:v>2325</x:v>
      </x:c>
      <x:c r="H11" s="49" t="str">
        <x:f>IF(F11&gt;E11,"OVERPAID",IF(G11=0,"PAID",IF(F11&gt;0,"PARTIAL","UNPAID")))</x:f>
        <x:v>UNPAID</x:v>
      </x:c>
      <x:c r="I11" s="49" t="n">
        <x:f>IF(G11&gt;0,MAX(0,'AR SUMMARY'!$B$5-D11),0)</x:f>
        <x:v>42</x:v>
      </x:c>
      <x:c r="J11" s="49" t="str">
        <x:v>I006</x:v>
      </x:c>
    </x:row>
    <x:row r="12" ht="24" customHeight="1">
      <x:c r="A12" s="52" t="str">
        <x:v>INV-26-1207</x:v>
      </x:c>
      <x:c r="B12" s="52" t="str">
        <x:v>Aster Retail</x:v>
      </x:c>
      <x:c r="C12" s="54" t="n">
        <x:v>46256</x:v>
      </x:c>
      <x:c r="D12" s="54" t="n">
        <x:v>46271</x:v>
      </x:c>
      <x:c r="E12" s="60" t="n">
        <x:v>2640</x:v>
      </x:c>
      <x:c r="F12" s="60" t="n">
        <x:f>SUMIF(PAYMENTS!$B$6:$B$25,A12,PAYMENTS!$D$6:$D$25)</x:f>
        <x:v>2640</x:v>
      </x:c>
      <x:c r="G12" s="60" t="n">
        <x:f>MAX(0,E12-F12)</x:f>
        <x:v>0</x:v>
      </x:c>
      <x:c r="H12" s="52" t="str">
        <x:f>IF(F12&gt;E12,"OVERPAID",IF(G12=0,"PAID",IF(F12&gt;0,"PARTIAL","UNPAID")))</x:f>
        <x:v>PAID</x:v>
      </x:c>
      <x:c r="I12" s="52" t="n">
        <x:f>IF(G12&gt;0,MAX(0,'AR SUMMARY'!$B$5-D12),0)</x:f>
        <x:v>0</x:v>
      </x:c>
      <x:c r="J12" s="52" t="str">
        <x:v>I007</x:v>
      </x:c>
    </x:row>
    <x:row r="13" ht="24" customHeight="1">
      <x:c r="A13" s="49" t="str">
        <x:v>INV-26-1208</x:v>
      </x:c>
      <x:c r="B13" s="49" t="str">
        <x:v>Riverline Goods</x:v>
      </x:c>
      <x:c r="C13" s="55" t="n">
        <x:v>46259</x:v>
      </x:c>
      <x:c r="D13" s="55" t="n">
        <x:v>46289</x:v>
      </x:c>
      <x:c r="E13" s="61" t="n">
        <x:v>870</x:v>
      </x:c>
      <x:c r="F13" s="61" t="n">
        <x:f>SUMIF(PAYMENTS!$B$6:$B$25,A13,PAYMENTS!$D$6:$D$25)</x:f>
        <x:v>478.5</x:v>
      </x:c>
      <x:c r="G13" s="61" t="n">
        <x:f>MAX(0,E13-F13)</x:f>
        <x:v>391.5</x:v>
      </x:c>
      <x:c r="H13" s="49" t="str">
        <x:f>IF(F13&gt;E13,"OVERPAID",IF(G13=0,"PAID",IF(F13&gt;0,"PARTIAL","UNPAID")))</x:f>
        <x:v>PARTIAL</x:v>
      </x:c>
      <x:c r="I13" s="49" t="n">
        <x:f>IF(G13&gt;0,MAX(0,'AR SUMMARY'!$B$5-D13),0)</x:f>
        <x:v>36</x:v>
      </x:c>
      <x:c r="J13" s="49" t="str">
        <x:v>I008</x:v>
      </x:c>
    </x:row>
    <x:row r="14" ht="24" customHeight="1">
      <x:c r="A14" s="52" t="str">
        <x:v>INV-26-1209</x:v>
      </x:c>
      <x:c r="B14" s="52" t="str">
        <x:v>Mellow Market</x:v>
      </x:c>
      <x:c r="C14" s="54" t="n">
        <x:v>46262</x:v>
      </x:c>
      <x:c r="D14" s="54" t="n">
        <x:v>46292</x:v>
      </x:c>
      <x:c r="E14" s="60" t="n">
        <x:v>1185</x:v>
      </x:c>
      <x:c r="F14" s="60" t="n">
        <x:f>SUMIF(PAYMENTS!$B$6:$B$25,A14,PAYMENTS!$D$6:$D$25)</x:f>
        <x:v>1185</x:v>
      </x:c>
      <x:c r="G14" s="60" t="n">
        <x:f>MAX(0,E14-F14)</x:f>
        <x:v>0</x:v>
      </x:c>
      <x:c r="H14" s="52" t="str">
        <x:f>IF(F14&gt;E14,"OVERPAID",IF(G14=0,"PAID",IF(F14&gt;0,"PARTIAL","UNPAID")))</x:f>
        <x:v>PAID</x:v>
      </x:c>
      <x:c r="I14" s="52" t="n">
        <x:f>IF(G14&gt;0,MAX(0,'AR SUMMARY'!$B$5-D14),0)</x:f>
        <x:v>0</x:v>
      </x:c>
      <x:c r="J14" s="52" t="str">
        <x:v>I009</x:v>
      </x:c>
    </x:row>
    <x:row r="15" ht="24" customHeight="1">
      <x:c r="A15" s="49" t="str">
        <x:v>INV-26-1210</x:v>
      </x:c>
      <x:c r="B15" s="49" t="str">
        <x:v>Era Office</x:v>
      </x:c>
      <x:c r="C15" s="55" t="n">
        <x:v>46265</x:v>
      </x:c>
      <x:c r="D15" s="55" t="n">
        <x:v>46280</x:v>
      </x:c>
      <x:c r="E15" s="61" t="n">
        <x:v>1500</x:v>
      </x:c>
      <x:c r="F15" s="61" t="n">
        <x:f>SUMIF(PAYMENTS!$B$6:$B$25,A15,PAYMENTS!$D$6:$D$25)</x:f>
        <x:v>1750</x:v>
      </x:c>
      <x:c r="G15" s="61" t="n">
        <x:f>MAX(0,E15-F15)</x:f>
        <x:v>0</x:v>
      </x:c>
      <x:c r="H15" s="49" t="str">
        <x:f>IF(F15&gt;E15,"OVERPAID",IF(G15=0,"PAID",IF(F15&gt;0,"PARTIAL","UNPAID")))</x:f>
        <x:v>OVERPAID</x:v>
      </x:c>
      <x:c r="I15" s="49" t="n">
        <x:f>IF(G15&gt;0,MAX(0,'AR SUMMARY'!$B$5-D15),0)</x:f>
        <x:v>0</x:v>
      </x:c>
      <x:c r="J15" s="49" t="str">
        <x:v>I010</x:v>
      </x:c>
    </x:row>
    <x:row r="16" ht="24" customHeight="1">
      <x:c r="A16" s="52" t="str">
        <x:v>INV-26-1211</x:v>
      </x:c>
      <x:c r="B16" s="52" t="str">
        <x:v>Sage &amp; Slate</x:v>
      </x:c>
      <x:c r="C16" s="54" t="n">
        <x:v>46268</x:v>
      </x:c>
      <x:c r="D16" s="54" t="n">
        <x:v>46298</x:v>
      </x:c>
      <x:c r="E16" s="60" t="n">
        <x:v>1815</x:v>
      </x:c>
      <x:c r="F16" s="60" t="n">
        <x:f>SUMIF(PAYMENTS!$B$6:$B$25,A16,PAYMENTS!$D$6:$D$25)</x:f>
        <x:v>1815</x:v>
      </x:c>
      <x:c r="G16" s="60" t="n">
        <x:f>MAX(0,E16-F16)</x:f>
        <x:v>0</x:v>
      </x:c>
      <x:c r="H16" s="52" t="str">
        <x:f>IF(F16&gt;E16,"OVERPAID",IF(G16=0,"PAID",IF(F16&gt;0,"PARTIAL","UNPAID")))</x:f>
        <x:v>PAID</x:v>
      </x:c>
      <x:c r="I16" s="52" t="n">
        <x:f>IF(G16&gt;0,MAX(0,'AR SUMMARY'!$B$5-D16),0)</x:f>
        <x:v>0</x:v>
      </x:c>
      <x:c r="J16" s="52" t="str">
        <x:v>I011 + DUP</x:v>
      </x:c>
    </x:row>
    <x:row r="17" ht="24" customHeight="1">
      <x:c r="A17" s="49" t="str">
        <x:v>INV-26-1212</x:v>
      </x:c>
      <x:c r="B17" s="49" t="str">
        <x:v>Briar Home</x:v>
      </x:c>
      <x:c r="C17" s="55" t="n">
        <x:v>46271</x:v>
      </x:c>
      <x:c r="D17" s="55" t="n">
        <x:v>46301</x:v>
      </x:c>
      <x:c r="E17" s="61" t="n">
        <x:v>2130</x:v>
      </x:c>
      <x:c r="F17" s="61" t="n">
        <x:f>SUMIF(PAYMENTS!$B$6:$B$25,A17,PAYMENTS!$D$6:$D$25)</x:f>
        <x:v>2130</x:v>
      </x:c>
      <x:c r="G17" s="61" t="n">
        <x:f>MAX(0,E17-F17)</x:f>
        <x:v>0</x:v>
      </x:c>
      <x:c r="H17" s="49" t="str">
        <x:f>IF(F17&gt;E17,"OVERPAID",IF(G17=0,"PAID",IF(F17&gt;0,"PARTIAL","UNPAID")))</x:f>
        <x:v>PAID</x:v>
      </x:c>
      <x:c r="I17" s="49" t="n">
        <x:f>IF(G17&gt;0,MAX(0,'AR SUMMARY'!$B$5-D17),0)</x:f>
        <x:v>0</x:v>
      </x:c>
      <x:c r="J17" s="49" t="str">
        <x:v>I012</x:v>
      </x:c>
    </x:row>
    <x:row r="18" ht="24" customHeight="1">
      <x:c r="A18" s="52" t="str">
        <x:v>INV-26-1213</x:v>
      </x:c>
      <x:c r="B18" s="52" t="str">
        <x:v>Lantern Co</x:v>
      </x:c>
      <x:c r="C18" s="54" t="n">
        <x:v>46274</x:v>
      </x:c>
      <x:c r="D18" s="54" t="n">
        <x:v>46289</x:v>
      </x:c>
      <x:c r="E18" s="60" t="n">
        <x:v>2445</x:v>
      </x:c>
      <x:c r="F18" s="60" t="n">
        <x:f>SUMIF(PAYMENTS!$B$6:$B$25,A18,PAYMENTS!$D$6:$D$25)</x:f>
        <x:v>0</x:v>
      </x:c>
      <x:c r="G18" s="60" t="n">
        <x:f>MAX(0,E18-F18)</x:f>
        <x:v>2445</x:v>
      </x:c>
      <x:c r="H18" s="52" t="str">
        <x:f>IF(F18&gt;E18,"OVERPAID",IF(G18=0,"PAID",IF(F18&gt;0,"PARTIAL","UNPAID")))</x:f>
        <x:v>UNPAID</x:v>
      </x:c>
      <x:c r="I18" s="52" t="n">
        <x:f>IF(G18&gt;0,MAX(0,'AR SUMMARY'!$B$5-D18),0)</x:f>
        <x:v>36</x:v>
      </x:c>
      <x:c r="J18" s="52" t="str">
        <x:v>I013</x:v>
      </x:c>
    </x:row>
    <x:row r="19" ht="24" customHeight="1">
      <x:c r="A19" s="49" t="str">
        <x:v>INV-26-1214</x:v>
      </x:c>
      <x:c r="B19" s="49" t="str">
        <x:v>Kindred Workshop</x:v>
      </x:c>
      <x:c r="C19" s="55" t="n">
        <x:v>46277</x:v>
      </x:c>
      <x:c r="D19" s="55" t="n">
        <x:v>46307</x:v>
      </x:c>
      <x:c r="E19" s="61" t="n">
        <x:v>2760</x:v>
      </x:c>
      <x:c r="F19" s="61" t="n">
        <x:f>SUMIF(PAYMENTS!$B$6:$B$25,A19,PAYMENTS!$D$6:$D$25)</x:f>
        <x:v>2760</x:v>
      </x:c>
      <x:c r="G19" s="61" t="n">
        <x:f>MAX(0,E19-F19)</x:f>
        <x:v>0</x:v>
      </x:c>
      <x:c r="H19" s="49" t="str">
        <x:f>IF(F19&gt;E19,"OVERPAID",IF(G19=0,"PAID",IF(F19&gt;0,"PARTIAL","UNPAID")))</x:f>
        <x:v>PAID</x:v>
      </x:c>
      <x:c r="I19" s="49" t="n">
        <x:f>IF(G19&gt;0,MAX(0,'AR SUMMARY'!$B$5-D19),0)</x:f>
        <x:v>0</x:v>
      </x:c>
      <x:c r="J19" s="49" t="str">
        <x:v>I014</x:v>
      </x:c>
    </x:row>
    <x:row r="20" ht="24" customHeight="1">
      <x:c r="A20" s="52" t="str">
        <x:v>INV-26-1215</x:v>
      </x:c>
      <x:c r="B20" s="52" t="str">
        <x:v>Yonder Objects</x:v>
      </x:c>
      <x:c r="C20" s="54" t="n">
        <x:v>46280</x:v>
      </x:c>
      <x:c r="D20" s="54" t="n">
        <x:v>46310</x:v>
      </x:c>
      <x:c r="E20" s="60" t="n">
        <x:v>990</x:v>
      </x:c>
      <x:c r="F20" s="60" t="n">
        <x:f>SUMIF(PAYMENTS!$B$6:$B$25,A20,PAYMENTS!$D$6:$D$25)</x:f>
        <x:v>990</x:v>
      </x:c>
      <x:c r="G20" s="60" t="n">
        <x:f>MAX(0,E20-F20)</x:f>
        <x:v>0</x:v>
      </x:c>
      <x:c r="H20" s="52" t="str">
        <x:f>IF(F20&gt;E20,"OVERPAID",IF(G20=0,"PAID",IF(F20&gt;0,"PARTIAL","UNPAID")))</x:f>
        <x:v>PAID</x:v>
      </x:c>
      <x:c r="I20" s="52" t="n">
        <x:f>IF(G20&gt;0,MAX(0,'AR SUMMARY'!$B$5-D20),0)</x:f>
        <x:v>0</x:v>
      </x:c>
      <x:c r="J20" s="52" t="str">
        <x:v>I015</x:v>
      </x:c>
    </x:row>
    <x:row r="21" ht="24" customHeight="1">
      <x:c r="A21" s="49" t="str">
        <x:v>INV-26-1216</x:v>
      </x:c>
      <x:c r="B21" s="49" t="str">
        <x:v>Woven Day</x:v>
      </x:c>
      <x:c r="C21" s="55" t="n">
        <x:v>46283</x:v>
      </x:c>
      <x:c r="D21" s="55" t="n">
        <x:v>46298</x:v>
      </x:c>
      <x:c r="E21" s="61" t="n">
        <x:v>1305</x:v>
      </x:c>
      <x:c r="F21" s="61" t="n">
        <x:f>SUMIF(PAYMENTS!$B$6:$B$25,A21,PAYMENTS!$D$6:$D$25)</x:f>
        <x:v>717.75</x:v>
      </x:c>
      <x:c r="G21" s="61" t="n">
        <x:f>MAX(0,E21-F21)</x:f>
        <x:v>587.25</x:v>
      </x:c>
      <x:c r="H21" s="49" t="str">
        <x:f>IF(F21&gt;E21,"OVERPAID",IF(G21=0,"PAID",IF(F21&gt;0,"PARTIAL","UNPAID")))</x:f>
        <x:v>PARTIAL</x:v>
      </x:c>
      <x:c r="I21" s="49" t="n">
        <x:f>IF(G21&gt;0,MAX(0,'AR SUMMARY'!$B$5-D21),0)</x:f>
        <x:v>27</x:v>
      </x:c>
      <x:c r="J21" s="49" t="str">
        <x:v>I016</x:v>
      </x:c>
    </x:row>
    <x:row r="22" ht="24" customHeight="1">
      <x:c r="A22" s="52" t="str">
        <x:v>INV-26-1217</x:v>
      </x:c>
      <x:c r="B22" s="52" t="str">
        <x:v>Field &amp; Form</x:v>
      </x:c>
      <x:c r="C22" s="54" t="n">
        <x:v>46286</x:v>
      </x:c>
      <x:c r="D22" s="54" t="n">
        <x:v>46316</x:v>
      </x:c>
      <x:c r="E22" s="60" t="n">
        <x:v>1620</x:v>
      </x:c>
      <x:c r="F22" s="60" t="n">
        <x:f>SUMIF(PAYMENTS!$B$6:$B$25,A22,PAYMENTS!$D$6:$D$25)</x:f>
        <x:v>1620</x:v>
      </x:c>
      <x:c r="G22" s="60" t="n">
        <x:f>MAX(0,E22-F22)</x:f>
        <x:v>0</x:v>
      </x:c>
      <x:c r="H22" s="52" t="str">
        <x:f>IF(F22&gt;E22,"OVERPAID",IF(G22=0,"PAID",IF(F22&gt;0,"PARTIAL","UNPAID")))</x:f>
        <x:v>PAID</x:v>
      </x:c>
      <x:c r="I22" s="52" t="n">
        <x:f>IF(G22&gt;0,MAX(0,'AR SUMMARY'!$B$5-D22),0)</x:f>
        <x:v>0</x:v>
      </x:c>
      <x:c r="J22" s="52" t="str">
        <x:v>I017</x:v>
      </x:c>
    </x:row>
    <x:row r="23" ht="24" customHeight="1">
      <x:c r="A23" s="49" t="str">
        <x:v>INV-26-1218</x:v>
      </x:c>
      <x:c r="B23" s="49" t="str">
        <x:v>Terrace Living</x:v>
      </x:c>
      <x:c r="C23" s="55" t="n">
        <x:v>46289</x:v>
      </x:c>
      <x:c r="D23" s="55" t="n">
        <x:v>46319</x:v>
      </x:c>
      <x:c r="E23" s="61" t="n">
        <x:v>1935</x:v>
      </x:c>
      <x:c r="F23" s="61" t="n">
        <x:f>SUMIF(PAYMENTS!$B$6:$B$25,A23,PAYMENTS!$D$6:$D$25)</x:f>
        <x:v>1935</x:v>
      </x:c>
      <x:c r="G23" s="61" t="n">
        <x:f>MAX(0,E23-F23)</x:f>
        <x:v>0</x:v>
      </x:c>
      <x:c r="H23" s="49" t="str">
        <x:f>IF(F23&gt;E23,"OVERPAID",IF(G23=0,"PAID",IF(F23&gt;0,"PARTIAL","UNPAID")))</x:f>
        <x:v>PAID</x:v>
      </x:c>
      <x:c r="I23" s="49" t="n">
        <x:f>IF(G23&gt;0,MAX(0,'AR SUMMARY'!$B$5-D23),0)</x:f>
        <x:v>0</x:v>
      </x:c>
      <x:c r="J23" s="49" t="str">
        <x:v>I018</x:v>
      </x:c>
    </x:row>
    <x:row r="24" ht="24" customHeight="1">
      <x:c r="A24" s="52" t="str">
        <x:v>INV-26-1219</x:v>
      </x:c>
      <x:c r="B24" s="52" t="str">
        <x:v>Soft Grid</x:v>
      </x:c>
      <x:c r="C24" s="54" t="n">
        <x:v>46292</x:v>
      </x:c>
      <x:c r="D24" s="54" t="n">
        <x:v>46307</x:v>
      </x:c>
      <x:c r="E24" s="60" t="n">
        <x:v>2250</x:v>
      </x:c>
      <x:c r="F24" s="60" t="n">
        <x:f>SUMIF(PAYMENTS!$B$6:$B$25,A24,PAYMENTS!$D$6:$D$25)</x:f>
        <x:v>0</x:v>
      </x:c>
      <x:c r="G24" s="60" t="n">
        <x:f>MAX(0,E24-F24)</x:f>
        <x:v>2250</x:v>
      </x:c>
      <x:c r="H24" s="52" t="str">
        <x:f>IF(F24&gt;E24,"OVERPAID",IF(G24=0,"PAID",IF(F24&gt;0,"PARTIAL","UNPAID")))</x:f>
        <x:v>UNPAID</x:v>
      </x:c>
      <x:c r="I24" s="52" t="n">
        <x:f>IF(G24&gt;0,MAX(0,'AR SUMMARY'!$B$5-D24),0)</x:f>
        <x:v>18</x:v>
      </x:c>
      <x:c r="J24" s="52" t="str">
        <x:v>I019 + DUP</x:v>
      </x:c>
    </x:row>
    <x:row r="25" ht="24" customHeight="1">
      <x:c r="A25" s="49" t="str">
        <x:v>INV-26-1220</x:v>
      </x:c>
      <x:c r="B25" s="49" t="str">
        <x:v>North Room</x:v>
      </x:c>
      <x:c r="C25" s="55" t="n">
        <x:v>46295</x:v>
      </x:c>
      <x:c r="D25" s="55" t="n">
        <x:v>46325</x:v>
      </x:c>
      <x:c r="E25" s="61" t="n">
        <x:v>2565</x:v>
      </x:c>
      <x:c r="F25" s="61" t="n">
        <x:f>SUMIF(PAYMENTS!$B$6:$B$25,A25,PAYMENTS!$D$6:$D$25)</x:f>
        <x:v>2565</x:v>
      </x:c>
      <x:c r="G25" s="61" t="n">
        <x:f>MAX(0,E25-F25)</x:f>
        <x:v>0</x:v>
      </x:c>
      <x:c r="H25" s="49" t="str">
        <x:f>IF(F25&gt;E25,"OVERPAID",IF(G25=0,"PAID",IF(F25&gt;0,"PARTIAL","UNPAID")))</x:f>
        <x:v>PAID</x:v>
      </x:c>
      <x:c r="I25" s="49" t="n">
        <x:f>IF(G25&gt;0,MAX(0,'AR SUMMARY'!$B$5-D25),0)</x:f>
        <x:v>0</x:v>
      </x:c>
      <x:c r="J25" s="49" t="str">
        <x:v>I020</x:v>
      </x:c>
    </x:row>
    <x:row r="26" ht="24" customHeight="1">
      <x:c r="A26" s="52" t="str">
        <x:v>INV-26-1221</x:v>
      </x:c>
      <x:c r="B26" s="52" t="str">
        <x:v>Ember House</x:v>
      </x:c>
      <x:c r="C26" s="54" t="n">
        <x:v>46298</x:v>
      </x:c>
      <x:c r="D26" s="54" t="n">
        <x:v>46328</x:v>
      </x:c>
      <x:c r="E26" s="60" t="n">
        <x:v>2880</x:v>
      </x:c>
      <x:c r="F26" s="60" t="n">
        <x:f>SUMIF(PAYMENTS!$B$6:$B$25,A26,PAYMENTS!$D$6:$D$25)</x:f>
        <x:v>2880</x:v>
      </x:c>
      <x:c r="G26" s="60" t="n">
        <x:f>MAX(0,E26-F26)</x:f>
        <x:v>0</x:v>
      </x:c>
      <x:c r="H26" s="52" t="str">
        <x:f>IF(F26&gt;E26,"OVERPAID",IF(G26=0,"PAID",IF(F26&gt;0,"PARTIAL","UNPAID")))</x:f>
        <x:v>PAID</x:v>
      </x:c>
      <x:c r="I26" s="52" t="n">
        <x:f>IF(G26&gt;0,MAX(0,'AR SUMMARY'!$B$5-D26),0)</x:f>
        <x:v>0</x:v>
      </x:c>
      <x:c r="J26" s="52" t="str">
        <x:v>I021</x:v>
      </x:c>
    </x:row>
    <x:row r="27" ht="24" customHeight="1">
      <x:c r="A27" s="49" t="str">
        <x:v>INV-26-1222</x:v>
      </x:c>
      <x:c r="B27" s="49" t="str">
        <x:v>Dawn Collective</x:v>
      </x:c>
      <x:c r="C27" s="55" t="n">
        <x:v>46301</x:v>
      </x:c>
      <x:c r="D27" s="55" t="n">
        <x:v>46316</x:v>
      </x:c>
      <x:c r="E27" s="61" t="n">
        <x:v>1110</x:v>
      </x:c>
      <x:c r="F27" s="61" t="n">
        <x:f>SUMIF(PAYMENTS!$B$6:$B$25,A27,PAYMENTS!$D$6:$D$25)</x:f>
        <x:v>0</x:v>
      </x:c>
      <x:c r="G27" s="61" t="n">
        <x:f>MAX(0,E27-F27)</x:f>
        <x:v>1110</x:v>
      </x:c>
      <x:c r="H27" s="49" t="str">
        <x:f>IF(F27&gt;E27,"OVERPAID",IF(G27=0,"PAID",IF(F27&gt;0,"PARTIAL","UNPAID")))</x:f>
        <x:v>UNPAID</x:v>
      </x:c>
      <x:c r="I27" s="49" t="n">
        <x:f>IF(G27&gt;0,MAX(0,'AR SUMMARY'!$B$5-D27),0)</x:f>
        <x:v>9</x:v>
      </x:c>
      <x:c r="J27" s="49" t="str">
        <x:v>I022</x:v>
      </x:c>
    </x:row>
    <x:row r="28" ht="24" customHeight="1">
      <x:c r="A28" s="52" t="str">
        <x:v>INV-26-1223</x:v>
      </x:c>
      <x:c r="B28" s="52" t="str">
        <x:v>Copper Line</x:v>
      </x:c>
      <x:c r="C28" s="54" t="n">
        <x:v>46304</x:v>
      </x:c>
      <x:c r="D28" s="54" t="n">
        <x:v>46334</x:v>
      </x:c>
      <x:c r="E28" s="60" t="n">
        <x:v>1425</x:v>
      </x:c>
      <x:c r="F28" s="60" t="n">
        <x:f>SUMIF(PAYMENTS!$B$6:$B$25,A28,PAYMENTS!$D$6:$D$25)</x:f>
        <x:v>1425</x:v>
      </x:c>
      <x:c r="G28" s="60" t="n">
        <x:f>MAX(0,E28-F28)</x:f>
        <x:v>0</x:v>
      </x:c>
      <x:c r="H28" s="52" t="str">
        <x:f>IF(F28&gt;E28,"OVERPAID",IF(G28=0,"PAID",IF(F28&gt;0,"PARTIAL","UNPAID")))</x:f>
        <x:v>PAID</x:v>
      </x:c>
      <x:c r="I28" s="52" t="n">
        <x:f>IF(G28&gt;0,MAX(0,'AR SUMMARY'!$B$5-D28),0)</x:f>
        <x:v>0</x:v>
      </x:c>
      <x:c r="J28" s="52" t="str">
        <x:v>I023</x:v>
      </x:c>
    </x:row>
    <x:row r="29" ht="24" customHeight="1">
      <x:c r="A29" s="49" t="str">
        <x:v>INV-26-1224</x:v>
      </x:c>
      <x:c r="B29" s="49" t="str">
        <x:v>Vale Design</x:v>
      </x:c>
      <x:c r="C29" s="55" t="n">
        <x:v>46307</x:v>
      </x:c>
      <x:c r="D29" s="55" t="n">
        <x:v>46337</x:v>
      </x:c>
      <x:c r="E29" s="61" t="n">
        <x:v>1740</x:v>
      </x:c>
      <x:c r="F29" s="61" t="n">
        <x:f>SUMIF(PAYMENTS!$B$6:$B$25,A29,PAYMENTS!$D$6:$D$25)</x:f>
        <x:v>0</x:v>
      </x:c>
      <x:c r="G29" s="61" t="n">
        <x:f>MAX(0,E29-F29)</x:f>
        <x:v>1740</x:v>
      </x:c>
      <x:c r="H29" s="49" t="str">
        <x:f>IF(F29&gt;E29,"OVERPAID",IF(G29=0,"PAID",IF(F29&gt;0,"PARTIAL","UNPAID")))</x:f>
        <x:v>UNPAID</x:v>
      </x:c>
      <x:c r="I29" s="49" t="n">
        <x:f>IF(G29&gt;0,MAX(0,'AR SUMMARY'!$B$5-D29),0)</x:f>
        <x:v>0</x:v>
      </x:c>
      <x:c r="J29" s="49" t="str">
        <x:v>I024</x:v>
      </x:c>
    </x:row>
  </x:sheetData>
  <x:mergeCells>
    <x:mergeCell ref="A1:J2"/>
    <x:mergeCell ref="A3:J3"/>
  </x:mergeCells>
  <x:conditionalFormatting sqref="H6:H29">
    <x:cfRule type="expression" dxfId="0" priority="1">
      <x:formula>$H6="OVERPAID"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19" hidden="0" customWidth="1"/>
    <x:col min="3" max="3" width="59" hidden="0" customWidth="1"/>
    <x:col min="4" max="4" width="68" hidden="0" customWidth="1"/>
    <x:col min="5" max="5" width="15" hidden="0" customWidth="1"/>
  </x:cols>
  <x:sheetData>
    <x:row r="1" ht="25" customHeight="1">
      <x:c r="A1" s="4" t="str">
        <x:v>QA / FINANCE EXCEPTIONS</x:v>
      </x:c>
      <x:c r="B1" s="4"/>
      <x:c r="C1" s="4"/>
      <x:c r="D1" s="4"/>
      <x:c r="E1" s="4"/>
    </x:row>
    <x:row r="2" ht="25" customHeight="1">
      <x:c r="A2" s="4"/>
      <x:c r="B2" s="4"/>
      <x:c r="C2" s="4"/>
      <x:c r="D2" s="4"/>
      <x:c r="E2" s="4"/>
    </x:row>
    <x:row r="3" ht="28" customHeight="1">
      <x:c r="A3" s="10" t="str">
        <x:v>Unmatched payments and source discrepancies stay visible for review</x:v>
      </x:c>
      <x:c r="B3" s="10"/>
      <x:c r="C3" s="10"/>
      <x:c r="D3" s="10"/>
      <x:c r="E3" s="10"/>
    </x:row>
    <x:row r="5" ht="32" customHeight="1">
      <x:c r="A5" s="45" t="str">
        <x:v>SOURCE</x:v>
      </x:c>
      <x:c r="B5" s="45" t="str">
        <x:v>TYPE</x:v>
      </x:c>
      <x:c r="C5" s="45" t="str">
        <x:v>WHY THIS MATTERS</x:v>
      </x:c>
      <x:c r="D5" s="45" t="str">
        <x:v>SAFE HANDLING</x:v>
      </x:c>
      <x:c r="E5" s="45" t="str">
        <x:v>STATE</x:v>
      </x:c>
    </x:row>
    <x:row r="6" ht="42" customHeight="1">
      <x:c r="A6" s="52" t="str">
        <x:v>I025</x:v>
      </x:c>
      <x:c r="B6" s="52" t="str">
        <x:v>DUPLICATE</x:v>
      </x:c>
      <x:c r="C6" s="66" t="str">
        <x:v>INV-26-1205 exact duplicate invoice</x:v>
      </x:c>
      <x:c r="D6" s="66" t="str">
        <x:v>Merge; do not double-bill</x:v>
      </x:c>
      <x:c r="E6" s="52" t="str">
        <x:v>RESOLVED</x:v>
      </x:c>
    </x:row>
    <x:row r="7" ht="42" customHeight="1">
      <x:c r="A7" s="49" t="str">
        <x:v>I026</x:v>
      </x:c>
      <x:c r="B7" s="49" t="str">
        <x:v>DUPLICATE</x:v>
      </x:c>
      <x:c r="C7" s="67" t="str">
        <x:v>INV-26-1211 case and duplicate with same amount</x:v>
      </x:c>
      <x:c r="D7" s="67" t="str">
        <x:v>Normalize and merge</x:v>
      </x:c>
      <x:c r="E7" s="49" t="str">
        <x:v>RESOLVED</x:v>
      </x:c>
    </x:row>
    <x:row r="8" ht="42" customHeight="1">
      <x:c r="A8" s="52" t="str">
        <x:v>I027</x:v>
      </x:c>
      <x:c r="B8" s="52" t="str">
        <x:v>CONFLICT</x:v>
      </x:c>
      <x:c r="C8" s="66" t="str">
        <x:v>INV-26-1219 copied with amount 9999, differs from original</x:v>
      </x:c>
      <x:c r="D8" s="66" t="str">
        <x:v>Retain original and flag discrepancy for account manager</x:v>
      </x:c>
      <x:c r="E8" s="52" t="str">
        <x:v>REVIEW</x:v>
      </x:c>
    </x:row>
    <x:row r="9" ht="42" customHeight="1">
      <x:c r="A9" s="49" t="str">
        <x:v>I028</x:v>
      </x:c>
      <x:c r="B9" s="49" t="str">
        <x:v>MISSING ID</x:v>
      </x:c>
      <x:c r="C9" s="67" t="str">
        <x:v>Invoice ref absent</x:v>
      </x:c>
      <x:c r="D9" s="67" t="str">
        <x:v>Quarantine; cannot map to payment</x:v>
      </x:c>
      <x:c r="E9" s="49" t="str">
        <x:v>REVIEW</x:v>
      </x:c>
    </x:row>
    <x:row r="10" ht="42" customHeight="1">
      <x:c r="A10" s="52" t="str">
        <x:v>P020</x:v>
      </x:c>
      <x:c r="B10" s="52" t="str">
        <x:v>ORPHAN PAYMENT</x:v>
      </x:c>
      <x:c r="C10" s="66" t="str">
        <x:v>Payment refers INV-26-9999, absent from invoice register</x:v>
      </x:c>
      <x:c r="D10" s="66" t="str">
        <x:v>Do not auto-allocate; request remittance details</x:v>
      </x:c>
      <x:c r="E10" s="52" t="str">
        <x:v>REVIEW</x:v>
      </x:c>
    </x:row>
    <x:row r="11" ht="42" customHeight="1">
      <x:c r="A11" s="49" t="str">
        <x:v>P010</x:v>
      </x:c>
      <x:c r="B11" s="49" t="str">
        <x:v>OVERPAYMENT</x:v>
      </x:c>
      <x:c r="C11" s="67" t="str">
        <x:v>INV-26-1210 paid more than gross by 250 TRY</x:v>
      </x:c>
      <x:c r="D11" s="67" t="str">
        <x:v>Preserve, request refund/credit instruction</x:v>
      </x:c>
      <x:c r="E11" s="49" t="str">
        <x:v>REVIEW</x:v>
      </x:c>
    </x:row>
  </x:sheetData>
  <x:mergeCells>
    <x:mergeCell ref="A1:E2"/>
    <x:mergeCell ref="A3:E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5" customHeight="1">
      <x:c r="A1" s="4" t="str">
        <x:v>ACCOUNTS RECEIVABLE / SNAPSHOT</x:v>
      </x:c>
      <x:c r="B1" s="4"/>
      <x:c r="C1" s="4"/>
      <x:c r="D1" s="4"/>
      <x:c r="E1" s="4"/>
      <x:c r="F1" s="4"/>
      <x:c r="G1" s="4"/>
      <x:c r="H1" s="4"/>
    </x:row>
    <x:row r="2" ht="25" customHeight="1">
      <x:c r="A2" s="4"/>
      <x:c r="B2" s="4"/>
      <x:c r="C2" s="4"/>
      <x:c r="D2" s="4"/>
      <x:c r="E2" s="4"/>
      <x:c r="F2" s="4"/>
      <x:c r="G2" s="4"/>
      <x:c r="H2" s="4"/>
    </x:row>
    <x:row r="3" ht="28" customHeight="1">
      <x:c r="A3" s="10" t="str">
        <x:v>As-of date is editable; payment totals and aging recalculate from linked records</x:v>
      </x:c>
      <x:c r="B3" s="10"/>
      <x:c r="C3" s="10"/>
      <x:c r="D3" s="10"/>
      <x:c r="E3" s="10"/>
      <x:c r="F3" s="10"/>
      <x:c r="G3" s="10"/>
      <x:c r="H3" s="10"/>
    </x:row>
    <x:row r="5">
      <x:c r="A5" s="30" t="str">
        <x:v>AS-OF DATE</x:v>
      </x:c>
      <x:c r="B5" s="56" t="n">
        <x:v>46325</x:v>
      </x:c>
    </x:row>
    <x:row r="8">
      <x:c r="A8" s="70" t="str">
        <x:v>INVOICES</x:v>
      </x:c>
      <x:c r="C8" s="70" t="str">
        <x:v>GROSS TRY</x:v>
      </x:c>
      <x:c r="E8" s="70" t="str">
        <x:v>COLLECTED TRY</x:v>
      </x:c>
      <x:c r="G8" s="70" t="str">
        <x:v>OPEN TRY</x:v>
      </x:c>
    </x:row>
    <x:row r="9" ht="34" customHeight="1">
      <x:c r="A9" s="72" t="n">
        <x:f>COUNTA(RECONCILED!A6:A29)</x:f>
        <x:v>24</x:v>
      </x:c>
      <x:c r="C9" s="74" t="n">
        <x:f>SUM(RECONCILED!E6:E29)</x:f>
        <x:v>42390</x:v>
      </x:c>
      <x:c r="E9" s="74" t="n">
        <x:f>SUM(RECONCILED!F6:F29)</x:f>
        <x:v>29932</x:v>
      </x:c>
      <x:c r="G9" s="74" t="n">
        <x:f>SUM(RECONCILED!G6:G29)</x:f>
        <x:v>12708</x:v>
      </x:c>
    </x:row>
    <x:row r="13" ht="28" customHeight="1">
      <x:c r="A13" s="76" t="str">
        <x:v>STATE</x:v>
      </x:c>
      <x:c r="B13" s="76" t="str">
        <x:v>COUNT</x:v>
      </x:c>
      <x:c r="C13" s="76" t="str">
        <x:v>BALANCE TRY</x:v>
      </x:c>
    </x:row>
    <x:row r="14">
      <x:c r="A14" t="str">
        <x:v>PAID</x:v>
      </x:c>
      <x:c r="B14" t="n">
        <x:f>COUNTIF(RECONCILED!$H$6:$H$29,A14)</x:f>
        <x:v>14</x:v>
      </x:c>
      <x:c r="C14" s="78" t="n">
        <x:f>SUMIF(RECONCILED!$H$6:$H$29,A14,RECONCILED!$G$6:$G$29)</x:f>
        <x:v>0</x:v>
      </x:c>
    </x:row>
    <x:row r="15">
      <x:c r="A15" t="str">
        <x:v>PARTIAL</x:v>
      </x:c>
      <x:c r="B15" t="n">
        <x:f>COUNTIF(RECONCILED!$H$6:$H$29,A15)</x:f>
        <x:v>3</x:v>
      </x:c>
      <x:c r="C15" s="78" t="n">
        <x:f>SUMIF(RECONCILED!$H$6:$H$29,A15,RECONCILED!$G$6:$G$29)</x:f>
        <x:v>1458</x:v>
      </x:c>
    </x:row>
    <x:row r="16">
      <x:c r="A16" t="str">
        <x:v>UNPAID</x:v>
      </x:c>
      <x:c r="B16" t="n">
        <x:f>COUNTIF(RECONCILED!$H$6:$H$29,A16)</x:f>
        <x:v>6</x:v>
      </x:c>
      <x:c r="C16" s="78" t="n">
        <x:f>SUMIF(RECONCILED!$H$6:$H$29,A16,RECONCILED!$G$6:$G$29)</x:f>
        <x:v>11250</x:v>
      </x:c>
    </x:row>
    <x:row r="17">
      <x:c r="A17" t="str">
        <x:v>OVERPAID</x:v>
      </x:c>
      <x:c r="B17" t="n">
        <x:f>COUNTIF(RECONCILED!$H$6:$H$29,A17)</x:f>
        <x:v>1</x:v>
      </x:c>
      <x:c r="C17" s="78" t="n">
        <x:f>SUMIF(RECONCILED!$H$6:$H$29,A17,RECONCILED!$G$6:$G$29)</x:f>
        <x:v>0</x:v>
      </x:c>
    </x:row>
    <x:row r="20" ht="24" customHeight="1">
      <x:c r="A20" s="82" t="str">
        <x:v>* Aging uses the adjustable as-of date in B5. Overpayment, disputed invoice amount and orphan remittance need human verification before accounting actions.</x:v>
      </x:c>
      <x:c r="B20" s="82"/>
      <x:c r="C20" s="82"/>
      <x:c r="D20" s="82"/>
      <x:c r="E20" s="82"/>
      <x:c r="F20" s="82"/>
      <x:c r="G20" s="82"/>
      <x:c r="H20" s="82"/>
    </x:row>
    <x:row r="21" ht="24" customHeight="1">
      <x:c r="A21" s="82"/>
      <x:c r="B21" s="82"/>
      <x:c r="C21" s="82"/>
      <x:c r="D21" s="82"/>
      <x:c r="E21" s="82"/>
      <x:c r="F21" s="82"/>
      <x:c r="G21" s="82"/>
      <x:c r="H21" s="82"/>
    </x:row>
    <x:row r="22" ht="24" customHeight="1">
      <x:c r="A22" s="82"/>
      <x:c r="B22" s="82"/>
      <x:c r="C22" s="82"/>
      <x:c r="D22" s="82"/>
      <x:c r="E22" s="82"/>
      <x:c r="F22" s="82"/>
      <x:c r="G22" s="82"/>
      <x:c r="H22" s="82"/>
    </x:row>
  </x:sheetData>
  <x:mergeCells>
    <x:mergeCell ref="A1:H2"/>
    <x:mergeCell ref="A3:H3"/>
    <x:mergeCell ref="A20:H22"/>
  </x:mergeCells>
  <x:pageMargins left="0.7" right="0.7" top="0.75" bottom="0.75" header="0.3" footer="0.3"/>
  <x:drawing xmlns:r="http://schemas.openxmlformats.org/officeDocument/2006/relationships" r:id="R95f318e822f64bf9"/>
</x:worksheet>
</file>